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xr:revisionPtr revIDLastSave="0" documentId="13_ncr:1_{C5B8C987-CA79-4850-8826-6116F14FD4C0}" xr6:coauthVersionLast="46" xr6:coauthVersionMax="46" xr10:uidLastSave="{00000000-0000-0000-0000-000000000000}"/>
  <bookViews>
    <workbookView xWindow="-110" yWindow="-110" windowWidth="19420" windowHeight="10420" xr2:uid="{00000000-000D-0000-FFFF-FFFF00000000}"/>
  </bookViews>
  <sheets>
    <sheet name="Intro" sheetId="12" r:id="rId1"/>
    <sheet name="State of Colorado" sheetId="10" r:id="rId2"/>
    <sheet name="RAE" sheetId="4" r:id="rId3"/>
    <sheet name="County" sheetId="5" r:id="rId4"/>
    <sheet name="Race | Ethnicity" sheetId="8" r:id="rId5"/>
    <sheet name="ESRI_MAPINFO_SHEET" sheetId="11" state="veryHidden" r:id="rId6"/>
  </sheets>
  <externalReferences>
    <externalReference r:id="rId7"/>
    <externalReference r:id="rId8"/>
    <externalReference r:id="rId9"/>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4" l="1"/>
  <c r="C24" i="4"/>
  <c r="C25" i="4"/>
  <c r="C26" i="4"/>
  <c r="C27" i="4"/>
  <c r="C28" i="4"/>
  <c r="C22" i="4"/>
  <c r="C5" i="4" l="1"/>
  <c r="C6" i="4"/>
  <c r="C7" i="4"/>
  <c r="C8" i="4"/>
  <c r="C9" i="4"/>
  <c r="C10" i="4"/>
  <c r="D136" i="5" l="1"/>
  <c r="D23" i="4"/>
  <c r="D24" i="4"/>
  <c r="D25" i="4"/>
  <c r="D26" i="4"/>
  <c r="D27" i="4"/>
  <c r="D28" i="4"/>
  <c r="D22" i="4"/>
  <c r="D14" i="4"/>
  <c r="D15" i="4"/>
  <c r="D16" i="4"/>
  <c r="D17" i="4"/>
  <c r="D18" i="4"/>
  <c r="D19" i="4"/>
  <c r="D13" i="4"/>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136"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70" i="5"/>
  <c r="C71" i="5"/>
  <c r="C72" i="5"/>
  <c r="C73" i="5"/>
  <c r="C74" i="5"/>
  <c r="C75" i="5"/>
  <c r="C76" i="5"/>
  <c r="C77" i="5"/>
  <c r="C78" i="5"/>
  <c r="C79" i="5"/>
  <c r="C80" i="5"/>
  <c r="C81" i="5"/>
  <c r="C82" i="5"/>
  <c r="C83" i="5"/>
  <c r="C84" i="5"/>
  <c r="C85" i="5"/>
  <c r="C86" i="5"/>
  <c r="C87" i="5"/>
  <c r="C88" i="5"/>
  <c r="C89" i="5"/>
  <c r="C90" i="5"/>
  <c r="C91" i="5"/>
  <c r="C92" i="5"/>
  <c r="C93" i="5"/>
  <c r="C94" i="5"/>
  <c r="C95" i="5"/>
  <c r="C96" i="5"/>
  <c r="C98" i="5"/>
  <c r="C99" i="5"/>
  <c r="C100" i="5"/>
  <c r="C101" i="5"/>
  <c r="C102" i="5"/>
  <c r="C103" i="5"/>
  <c r="C104" i="5"/>
  <c r="C105" i="5"/>
  <c r="C106" i="5"/>
  <c r="C107" i="5"/>
  <c r="C108" i="5"/>
  <c r="C109" i="5"/>
  <c r="C111" i="5"/>
  <c r="C112" i="5"/>
  <c r="C113" i="5"/>
  <c r="C114" i="5"/>
  <c r="C115" i="5"/>
  <c r="C116" i="5"/>
  <c r="C117" i="5"/>
  <c r="C118" i="5"/>
  <c r="C119" i="5"/>
  <c r="C120" i="5"/>
  <c r="C121" i="5"/>
  <c r="C122" i="5"/>
  <c r="C123" i="5"/>
  <c r="C124" i="5"/>
  <c r="C125" i="5"/>
  <c r="C127" i="5"/>
  <c r="C129" i="5"/>
  <c r="C130" i="5"/>
  <c r="C131" i="5"/>
  <c r="C132" i="5"/>
  <c r="C133" i="5"/>
  <c r="C70"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260" i="5" s="1"/>
  <c r="C63" i="5"/>
  <c r="C64" i="5"/>
  <c r="C65" i="5"/>
  <c r="C66" i="5"/>
  <c r="C67" i="5"/>
  <c r="C4" i="5"/>
  <c r="B16" i="8"/>
  <c r="B15" i="8"/>
  <c r="B14" i="8"/>
  <c r="B11" i="8"/>
  <c r="B10" i="8"/>
  <c r="B9" i="8"/>
  <c r="B6" i="8"/>
  <c r="B5" i="8"/>
  <c r="B4" i="8"/>
  <c r="C14" i="4"/>
  <c r="C15" i="4"/>
  <c r="C16" i="4"/>
  <c r="C17" i="4"/>
  <c r="C18" i="4"/>
  <c r="C19" i="4"/>
  <c r="C13" i="4"/>
  <c r="D260" i="5" l="1"/>
  <c r="D5" i="10"/>
  <c r="D4" i="10"/>
  <c r="D3" i="10"/>
  <c r="C5" i="10"/>
  <c r="C4" i="10"/>
  <c r="C20" i="4" s="1"/>
  <c r="C3" i="10"/>
  <c r="C4" i="4" l="1"/>
  <c r="D5" i="4"/>
  <c r="D6" i="4"/>
  <c r="D7" i="4"/>
  <c r="D8" i="4"/>
  <c r="D9" i="4"/>
  <c r="D10" i="4"/>
  <c r="D4" i="4"/>
  <c r="B21" i="8" l="1"/>
  <c r="D211" i="5"/>
  <c r="D231" i="5"/>
  <c r="D202" i="5"/>
  <c r="C211" i="5"/>
  <c r="C231" i="5"/>
  <c r="C233" i="5"/>
  <c r="C258" i="5"/>
  <c r="C202" i="5"/>
  <c r="C11" i="4"/>
  <c r="B202" i="5" l="1"/>
  <c r="B20" i="8"/>
  <c r="B19" i="8"/>
  <c r="B79" i="5"/>
  <c r="E79" i="5" s="1"/>
  <c r="B99" i="5"/>
  <c r="E99" i="5" s="1"/>
  <c r="C32" i="4" l="1"/>
  <c r="C31" i="4" l="1"/>
  <c r="D229" i="5" l="1"/>
  <c r="D134" i="5"/>
  <c r="D68" i="5"/>
  <c r="D200" i="5"/>
  <c r="C200" i="5"/>
  <c r="F134" i="5" l="1"/>
  <c r="F127" i="5"/>
  <c r="F97" i="5"/>
  <c r="F79" i="5"/>
  <c r="F128" i="5"/>
  <c r="F126" i="5"/>
  <c r="F99" i="5"/>
  <c r="F110" i="5"/>
  <c r="D258" i="5"/>
  <c r="D242" i="5"/>
  <c r="C6" i="10"/>
  <c r="D11" i="4" l="1"/>
  <c r="C29" i="4" l="1"/>
  <c r="B198" i="5"/>
  <c r="E198" i="5" s="1"/>
  <c r="B188" i="5"/>
  <c r="E188" i="5" s="1"/>
  <c r="B150" i="5"/>
  <c r="E150" i="5" s="1"/>
  <c r="B144" i="5"/>
  <c r="E144" i="5" s="1"/>
  <c r="B5" i="5"/>
  <c r="B7" i="5"/>
  <c r="E7" i="5" s="1"/>
  <c r="B15" i="5"/>
  <c r="E15" i="5" s="1"/>
  <c r="B19" i="5"/>
  <c r="E19" i="5" s="1"/>
  <c r="B23" i="5"/>
  <c r="E23" i="5" s="1"/>
  <c r="B25" i="5"/>
  <c r="B31" i="5"/>
  <c r="B35" i="5"/>
  <c r="E35" i="5" s="1"/>
  <c r="B39" i="5"/>
  <c r="E39" i="5" s="1"/>
  <c r="B41" i="5"/>
  <c r="B42" i="5"/>
  <c r="B47" i="5"/>
  <c r="E47" i="5" s="1"/>
  <c r="B51" i="5"/>
  <c r="E51" i="5" s="1"/>
  <c r="B53" i="5"/>
  <c r="B55" i="5"/>
  <c r="B62" i="5"/>
  <c r="B63" i="5"/>
  <c r="E63" i="5" s="1"/>
  <c r="B67" i="5"/>
  <c r="E67" i="5" s="1"/>
  <c r="B166" i="5"/>
  <c r="E166" i="5" s="1"/>
  <c r="B11" i="5"/>
  <c r="E11" i="5" s="1"/>
  <c r="B27" i="5"/>
  <c r="E27" i="5" s="1"/>
  <c r="B43" i="5"/>
  <c r="E43" i="5" s="1"/>
  <c r="B5" i="4"/>
  <c r="E5" i="4" s="1"/>
  <c r="B7" i="4"/>
  <c r="E7" i="4" s="1"/>
  <c r="B4" i="4"/>
  <c r="E4" i="4" s="1"/>
  <c r="B138" i="5"/>
  <c r="E138" i="5" s="1"/>
  <c r="B140" i="5"/>
  <c r="E140" i="5" s="1"/>
  <c r="B146" i="5"/>
  <c r="E146" i="5" s="1"/>
  <c r="B148" i="5"/>
  <c r="B152" i="5"/>
  <c r="E152" i="5" s="1"/>
  <c r="B154" i="5"/>
  <c r="E154" i="5" s="1"/>
  <c r="B156" i="5"/>
  <c r="E156" i="5" s="1"/>
  <c r="B162" i="5"/>
  <c r="E162" i="5" s="1"/>
  <c r="B163" i="5"/>
  <c r="E163" i="5" s="1"/>
  <c r="B168" i="5"/>
  <c r="E168" i="5" s="1"/>
  <c r="C242" i="5"/>
  <c r="B180" i="5"/>
  <c r="E180" i="5" s="1"/>
  <c r="B182" i="5"/>
  <c r="E182" i="5" s="1"/>
  <c r="B186" i="5"/>
  <c r="E186" i="5" s="1"/>
  <c r="B191" i="5"/>
  <c r="E191" i="5" s="1"/>
  <c r="B196" i="5"/>
  <c r="E196" i="5" s="1"/>
  <c r="B136" i="5"/>
  <c r="E136" i="5" s="1"/>
  <c r="C205" i="5"/>
  <c r="C208" i="5"/>
  <c r="C210" i="5"/>
  <c r="C216" i="5"/>
  <c r="C221" i="5"/>
  <c r="C224" i="5"/>
  <c r="C226" i="5"/>
  <c r="C228" i="5"/>
  <c r="C232" i="5"/>
  <c r="C236" i="5"/>
  <c r="C238" i="5"/>
  <c r="C240" i="5"/>
  <c r="C244" i="5"/>
  <c r="C248" i="5"/>
  <c r="C250" i="5"/>
  <c r="C254" i="5"/>
  <c r="C256" i="5"/>
  <c r="C264" i="5"/>
  <c r="C134" i="5"/>
  <c r="B25" i="4"/>
  <c r="E25" i="4" s="1"/>
  <c r="C34" i="4"/>
  <c r="C33" i="4"/>
  <c r="B131" i="5" l="1"/>
  <c r="E131" i="5" s="1"/>
  <c r="B127" i="5"/>
  <c r="E127" i="5" s="1"/>
  <c r="B123" i="5"/>
  <c r="E123" i="5" s="1"/>
  <c r="B119" i="5"/>
  <c r="E119" i="5" s="1"/>
  <c r="B111" i="5"/>
  <c r="E111" i="5" s="1"/>
  <c r="B107" i="5"/>
  <c r="E107" i="5" s="1"/>
  <c r="B103" i="5"/>
  <c r="E103" i="5" s="1"/>
  <c r="B115" i="5"/>
  <c r="E115" i="5" s="1"/>
  <c r="D262" i="5"/>
  <c r="D217" i="5"/>
  <c r="D241" i="5"/>
  <c r="B133" i="5"/>
  <c r="E133" i="5" s="1"/>
  <c r="B125" i="5"/>
  <c r="E125" i="5" s="1"/>
  <c r="B121" i="5"/>
  <c r="E121" i="5" s="1"/>
  <c r="B117" i="5"/>
  <c r="E117" i="5" s="1"/>
  <c r="B109" i="5"/>
  <c r="E109" i="5" s="1"/>
  <c r="B105" i="5"/>
  <c r="E105" i="5" s="1"/>
  <c r="B101" i="5"/>
  <c r="E101" i="5" s="1"/>
  <c r="D34" i="4"/>
  <c r="B34" i="4" s="1"/>
  <c r="E34" i="4" s="1"/>
  <c r="D246" i="5"/>
  <c r="B242" i="5"/>
  <c r="E242" i="5" s="1"/>
  <c r="D234" i="5"/>
  <c r="D230" i="5"/>
  <c r="D213" i="5"/>
  <c r="D257" i="5"/>
  <c r="D245" i="5"/>
  <c r="D240" i="5"/>
  <c r="B240" i="5" s="1"/>
  <c r="E240" i="5" s="1"/>
  <c r="D207" i="5"/>
  <c r="B85" i="5"/>
  <c r="E85" i="5" s="1"/>
  <c r="B81" i="5"/>
  <c r="E81" i="5" s="1"/>
  <c r="B96" i="5"/>
  <c r="E96" i="5" s="1"/>
  <c r="B88" i="5"/>
  <c r="E88" i="5" s="1"/>
  <c r="B76" i="5"/>
  <c r="E76" i="5" s="1"/>
  <c r="B13" i="4"/>
  <c r="E13" i="4" s="1"/>
  <c r="B17" i="4"/>
  <c r="E17" i="4" s="1"/>
  <c r="B130" i="5"/>
  <c r="E130" i="5" s="1"/>
  <c r="B114" i="5"/>
  <c r="E114" i="5" s="1"/>
  <c r="B98" i="5"/>
  <c r="E98" i="5" s="1"/>
  <c r="C230" i="5"/>
  <c r="B75" i="5"/>
  <c r="E75" i="5" s="1"/>
  <c r="B94" i="5"/>
  <c r="E94" i="5" s="1"/>
  <c r="B86" i="5"/>
  <c r="E86" i="5" s="1"/>
  <c r="B82" i="5"/>
  <c r="E82" i="5" s="1"/>
  <c r="B78" i="5"/>
  <c r="E78" i="5" s="1"/>
  <c r="B92" i="5"/>
  <c r="E92" i="5" s="1"/>
  <c r="B80" i="5"/>
  <c r="E80" i="5" s="1"/>
  <c r="B16" i="4"/>
  <c r="E16" i="4" s="1"/>
  <c r="C237" i="5"/>
  <c r="D228" i="5"/>
  <c r="B228" i="5" s="1"/>
  <c r="E228" i="5" s="1"/>
  <c r="B118" i="5"/>
  <c r="E118" i="5" s="1"/>
  <c r="B102" i="5"/>
  <c r="E102" i="5" s="1"/>
  <c r="B89" i="5"/>
  <c r="E89" i="5" s="1"/>
  <c r="B73" i="5"/>
  <c r="E73" i="5" s="1"/>
  <c r="D250" i="5"/>
  <c r="B250" i="5" s="1"/>
  <c r="E250" i="5" s="1"/>
  <c r="B129" i="5"/>
  <c r="E129" i="5" s="1"/>
  <c r="B72" i="5"/>
  <c r="E72" i="5" s="1"/>
  <c r="C253" i="5"/>
  <c r="B132" i="5"/>
  <c r="E132" i="5" s="1"/>
  <c r="D261" i="5"/>
  <c r="C68" i="5"/>
  <c r="C266" i="5" s="1"/>
  <c r="B14" i="4"/>
  <c r="E14" i="4" s="1"/>
  <c r="B18" i="4"/>
  <c r="E18" i="4" s="1"/>
  <c r="D33" i="4"/>
  <c r="B33" i="4" s="1"/>
  <c r="E33" i="4" s="1"/>
  <c r="B24" i="4"/>
  <c r="E24" i="4" s="1"/>
  <c r="B28" i="4"/>
  <c r="E28" i="4" s="1"/>
  <c r="B10" i="4"/>
  <c r="E10" i="4" s="1"/>
  <c r="B19" i="4"/>
  <c r="E19" i="4" s="1"/>
  <c r="D264" i="5"/>
  <c r="B66" i="5"/>
  <c r="E66" i="5" s="1"/>
  <c r="E62" i="5"/>
  <c r="B260" i="5"/>
  <c r="E260" i="5" s="1"/>
  <c r="B54" i="5"/>
  <c r="E54" i="5" s="1"/>
  <c r="D248" i="5"/>
  <c r="B248" i="5" s="1"/>
  <c r="E248" i="5" s="1"/>
  <c r="B50" i="5"/>
  <c r="E50" i="5" s="1"/>
  <c r="D244" i="5"/>
  <c r="B244" i="5" s="1"/>
  <c r="E244" i="5" s="1"/>
  <c r="E42" i="5"/>
  <c r="B38" i="5"/>
  <c r="E38" i="5" s="1"/>
  <c r="D232" i="5"/>
  <c r="B232" i="5" s="1"/>
  <c r="E232" i="5" s="1"/>
  <c r="B34" i="5"/>
  <c r="E34" i="5" s="1"/>
  <c r="B22" i="5"/>
  <c r="E22" i="5" s="1"/>
  <c r="D220" i="5"/>
  <c r="B18" i="5"/>
  <c r="E18" i="5" s="1"/>
  <c r="D216" i="5"/>
  <c r="B216" i="5" s="1"/>
  <c r="E216" i="5" s="1"/>
  <c r="B6" i="5"/>
  <c r="E6" i="5" s="1"/>
  <c r="D204" i="5"/>
  <c r="B124" i="5"/>
  <c r="E124" i="5" s="1"/>
  <c r="B120" i="5"/>
  <c r="E120" i="5" s="1"/>
  <c r="B116" i="5"/>
  <c r="E116" i="5" s="1"/>
  <c r="B112" i="5"/>
  <c r="E112" i="5" s="1"/>
  <c r="B108" i="5"/>
  <c r="E108" i="5" s="1"/>
  <c r="B104" i="5"/>
  <c r="E104" i="5" s="1"/>
  <c r="B100" i="5"/>
  <c r="E100" i="5" s="1"/>
  <c r="B95" i="5"/>
  <c r="E95" i="5" s="1"/>
  <c r="B87" i="5"/>
  <c r="E87" i="5" s="1"/>
  <c r="B83" i="5"/>
  <c r="E83" i="5" s="1"/>
  <c r="D236" i="5"/>
  <c r="D224" i="5"/>
  <c r="B224" i="5" s="1"/>
  <c r="E224" i="5" s="1"/>
  <c r="D203" i="5"/>
  <c r="B58" i="5"/>
  <c r="E58" i="5" s="1"/>
  <c r="B14" i="5"/>
  <c r="E14" i="5" s="1"/>
  <c r="D36" i="4"/>
  <c r="D32" i="4"/>
  <c r="D37" i="4"/>
  <c r="B9" i="4"/>
  <c r="E9" i="4" s="1"/>
  <c r="B15" i="4"/>
  <c r="E15" i="4" s="1"/>
  <c r="D263" i="5"/>
  <c r="B65" i="5"/>
  <c r="E65" i="5" s="1"/>
  <c r="D259" i="5"/>
  <c r="B61" i="5"/>
  <c r="E61" i="5" s="1"/>
  <c r="D255" i="5"/>
  <c r="E53" i="5"/>
  <c r="D251" i="5"/>
  <c r="D247" i="5"/>
  <c r="B49" i="5"/>
  <c r="E49" i="5" s="1"/>
  <c r="D243" i="5"/>
  <c r="B45" i="5"/>
  <c r="E45" i="5" s="1"/>
  <c r="D239" i="5"/>
  <c r="E41" i="5"/>
  <c r="D235" i="5"/>
  <c r="B33" i="5"/>
  <c r="E33" i="5" s="1"/>
  <c r="B29" i="5"/>
  <c r="E29" i="5" s="1"/>
  <c r="D227" i="5"/>
  <c r="E25" i="5"/>
  <c r="B17" i="5"/>
  <c r="E17" i="5" s="1"/>
  <c r="D215" i="5"/>
  <c r="B13" i="5"/>
  <c r="E13" i="5" s="1"/>
  <c r="E5" i="5"/>
  <c r="D256" i="5"/>
  <c r="D223" i="5"/>
  <c r="D212" i="5"/>
  <c r="B57" i="5"/>
  <c r="E57" i="5" s="1"/>
  <c r="B30" i="5"/>
  <c r="E30" i="5" s="1"/>
  <c r="B21" i="5"/>
  <c r="E21" i="5" s="1"/>
  <c r="B10" i="5"/>
  <c r="E10" i="5" s="1"/>
  <c r="B71" i="5"/>
  <c r="E71" i="5" s="1"/>
  <c r="B91" i="5"/>
  <c r="E91" i="5" s="1"/>
  <c r="B6" i="4"/>
  <c r="E6" i="4" s="1"/>
  <c r="D252" i="5"/>
  <c r="D219" i="5"/>
  <c r="D208" i="5"/>
  <c r="B46" i="5"/>
  <c r="E46" i="5" s="1"/>
  <c r="B37" i="5"/>
  <c r="E37" i="5" s="1"/>
  <c r="B26" i="5"/>
  <c r="E26" i="5" s="1"/>
  <c r="B9" i="5"/>
  <c r="E9" i="5" s="1"/>
  <c r="B197" i="5"/>
  <c r="E197" i="5" s="1"/>
  <c r="B193" i="5"/>
  <c r="E193" i="5" s="1"/>
  <c r="B189" i="5"/>
  <c r="E189" i="5" s="1"/>
  <c r="B185" i="5"/>
  <c r="E185" i="5" s="1"/>
  <c r="B181" i="5"/>
  <c r="E181" i="5" s="1"/>
  <c r="B177" i="5"/>
  <c r="E177" i="5" s="1"/>
  <c r="B173" i="5"/>
  <c r="E173" i="5" s="1"/>
  <c r="B169" i="5"/>
  <c r="E169" i="5" s="1"/>
  <c r="B161" i="5"/>
  <c r="E161" i="5" s="1"/>
  <c r="B157" i="5"/>
  <c r="E157" i="5" s="1"/>
  <c r="B153" i="5"/>
  <c r="E153" i="5" s="1"/>
  <c r="B149" i="5"/>
  <c r="E149" i="5" s="1"/>
  <c r="B145" i="5"/>
  <c r="E145" i="5" s="1"/>
  <c r="B141" i="5"/>
  <c r="E141" i="5" s="1"/>
  <c r="B137" i="5"/>
  <c r="E137" i="5" s="1"/>
  <c r="B8" i="4"/>
  <c r="E8" i="4" s="1"/>
  <c r="B70" i="5"/>
  <c r="E70" i="5" s="1"/>
  <c r="D265" i="5"/>
  <c r="D254" i="5"/>
  <c r="D249" i="5"/>
  <c r="D238" i="5"/>
  <c r="B238" i="5" s="1"/>
  <c r="E238" i="5" s="1"/>
  <c r="D233" i="5"/>
  <c r="D221" i="5"/>
  <c r="B221" i="5" s="1"/>
  <c r="E221" i="5" s="1"/>
  <c r="D205" i="5"/>
  <c r="B77" i="5"/>
  <c r="E77" i="5" s="1"/>
  <c r="B93" i="5"/>
  <c r="E93" i="5" s="1"/>
  <c r="B106" i="5"/>
  <c r="E106" i="5" s="1"/>
  <c r="B122" i="5"/>
  <c r="E122" i="5" s="1"/>
  <c r="B23" i="4"/>
  <c r="E23" i="4" s="1"/>
  <c r="B27" i="4"/>
  <c r="E27" i="4" s="1"/>
  <c r="D31" i="4"/>
  <c r="D35" i="4"/>
  <c r="E55" i="5"/>
  <c r="D253" i="5"/>
  <c r="D237" i="5"/>
  <c r="D225" i="5"/>
  <c r="D209" i="5"/>
  <c r="B59" i="5"/>
  <c r="E59" i="5" s="1"/>
  <c r="B84" i="5"/>
  <c r="E84" i="5" s="1"/>
  <c r="B113" i="5"/>
  <c r="E113" i="5" s="1"/>
  <c r="E31" i="5"/>
  <c r="D226" i="5"/>
  <c r="B226" i="5" s="1"/>
  <c r="E226" i="5" s="1"/>
  <c r="D222" i="5"/>
  <c r="D218" i="5"/>
  <c r="D214" i="5"/>
  <c r="D210" i="5"/>
  <c r="B210" i="5" s="1"/>
  <c r="E210" i="5" s="1"/>
  <c r="D206" i="5"/>
  <c r="B4" i="5"/>
  <c r="E4" i="5" s="1"/>
  <c r="B64" i="5"/>
  <c r="E64" i="5" s="1"/>
  <c r="B60" i="5"/>
  <c r="E60" i="5" s="1"/>
  <c r="B56" i="5"/>
  <c r="E56" i="5" s="1"/>
  <c r="B52" i="5"/>
  <c r="E52" i="5" s="1"/>
  <c r="B48" i="5"/>
  <c r="E48" i="5" s="1"/>
  <c r="B44" i="5"/>
  <c r="E44" i="5" s="1"/>
  <c r="B40" i="5"/>
  <c r="E40" i="5" s="1"/>
  <c r="B36" i="5"/>
  <c r="E36" i="5" s="1"/>
  <c r="B32" i="5"/>
  <c r="E32" i="5" s="1"/>
  <c r="B28" i="5"/>
  <c r="E28" i="5" s="1"/>
  <c r="B24" i="5"/>
  <c r="E24" i="5" s="1"/>
  <c r="B20" i="5"/>
  <c r="E20" i="5" s="1"/>
  <c r="B16" i="5"/>
  <c r="E16" i="5" s="1"/>
  <c r="B12" i="5"/>
  <c r="E12" i="5" s="1"/>
  <c r="B8" i="5"/>
  <c r="E8" i="5" s="1"/>
  <c r="B74" i="5"/>
  <c r="E74" i="5" s="1"/>
  <c r="B90" i="5"/>
  <c r="E90" i="5" s="1"/>
  <c r="C263" i="5"/>
  <c r="C243" i="5"/>
  <c r="C223" i="5"/>
  <c r="C262" i="5"/>
  <c r="C235" i="5"/>
  <c r="C222" i="5"/>
  <c r="C207" i="5"/>
  <c r="B172" i="5"/>
  <c r="E172" i="5" s="1"/>
  <c r="B192" i="5"/>
  <c r="E192" i="5" s="1"/>
  <c r="C36" i="4"/>
  <c r="C218" i="5"/>
  <c r="C206" i="5"/>
  <c r="B176" i="5"/>
  <c r="C37" i="4"/>
  <c r="C247" i="5"/>
  <c r="C227" i="5"/>
  <c r="C212" i="5"/>
  <c r="B160" i="5"/>
  <c r="E160" i="5" s="1"/>
  <c r="B199" i="5"/>
  <c r="E199" i="5" s="1"/>
  <c r="C265" i="5"/>
  <c r="C245" i="5"/>
  <c r="B179" i="5"/>
  <c r="E179" i="5" s="1"/>
  <c r="B175" i="5"/>
  <c r="E175" i="5" s="1"/>
  <c r="C241" i="5"/>
  <c r="B167" i="5"/>
  <c r="E167" i="5" s="1"/>
  <c r="C225" i="5"/>
  <c r="B159" i="5"/>
  <c r="E159" i="5" s="1"/>
  <c r="C213" i="5"/>
  <c r="B147" i="5"/>
  <c r="E147" i="5" s="1"/>
  <c r="C229" i="5"/>
  <c r="B22" i="4"/>
  <c r="E22" i="4" s="1"/>
  <c r="B26" i="4"/>
  <c r="E26" i="4" s="1"/>
  <c r="C35" i="4"/>
  <c r="B139" i="5"/>
  <c r="E139" i="5" s="1"/>
  <c r="B155" i="5"/>
  <c r="E155" i="5" s="1"/>
  <c r="B171" i="5"/>
  <c r="E171" i="5" s="1"/>
  <c r="B187" i="5"/>
  <c r="E187" i="5" s="1"/>
  <c r="B195" i="5"/>
  <c r="E195" i="5" s="1"/>
  <c r="C261" i="5"/>
  <c r="C249" i="5"/>
  <c r="B183" i="5"/>
  <c r="E183" i="5" s="1"/>
  <c r="C217" i="5"/>
  <c r="B151" i="5"/>
  <c r="E151" i="5" s="1"/>
  <c r="C209" i="5"/>
  <c r="B143" i="5"/>
  <c r="E143" i="5" s="1"/>
  <c r="C257" i="5"/>
  <c r="B194" i="5"/>
  <c r="E194" i="5" s="1"/>
  <c r="B165" i="5"/>
  <c r="C255" i="5"/>
  <c r="C251" i="5"/>
  <c r="C246" i="5"/>
  <c r="C239" i="5"/>
  <c r="C234" i="5"/>
  <c r="C220" i="5"/>
  <c r="C215" i="5"/>
  <c r="C204" i="5"/>
  <c r="B142" i="5"/>
  <c r="E142" i="5" s="1"/>
  <c r="B158" i="5"/>
  <c r="E158" i="5" s="1"/>
  <c r="B174" i="5"/>
  <c r="E174" i="5" s="1"/>
  <c r="B184" i="5"/>
  <c r="E184" i="5" s="1"/>
  <c r="B190" i="5"/>
  <c r="E190" i="5" s="1"/>
  <c r="C252" i="5"/>
  <c r="B178" i="5"/>
  <c r="E178" i="5" s="1"/>
  <c r="C259" i="5"/>
  <c r="C219" i="5"/>
  <c r="C214" i="5"/>
  <c r="C203" i="5"/>
  <c r="B164" i="5"/>
  <c r="E164" i="5" s="1"/>
  <c r="B170" i="5"/>
  <c r="E170" i="5" s="1"/>
  <c r="B234" i="5" l="1"/>
  <c r="E234" i="5" s="1"/>
  <c r="B217" i="5"/>
  <c r="E217" i="5" s="1"/>
  <c r="B257" i="5"/>
  <c r="E257" i="5" s="1"/>
  <c r="B245" i="5"/>
  <c r="E245" i="5" s="1"/>
  <c r="B239" i="5"/>
  <c r="E239" i="5" s="1"/>
  <c r="B247" i="5"/>
  <c r="E247" i="5" s="1"/>
  <c r="B246" i="5"/>
  <c r="E246" i="5" s="1"/>
  <c r="B262" i="5"/>
  <c r="E262" i="5" s="1"/>
  <c r="B213" i="5"/>
  <c r="E213" i="5" s="1"/>
  <c r="B207" i="5"/>
  <c r="E207" i="5" s="1"/>
  <c r="B230" i="5"/>
  <c r="E230" i="5" s="1"/>
  <c r="F158" i="5"/>
  <c r="B261" i="5"/>
  <c r="E261" i="5" s="1"/>
  <c r="B31" i="4"/>
  <c r="E31" i="4" s="1"/>
  <c r="E202" i="5"/>
  <c r="B241" i="5"/>
  <c r="E241" i="5" s="1"/>
  <c r="B206" i="5"/>
  <c r="E206" i="5" s="1"/>
  <c r="B37" i="4"/>
  <c r="E37" i="4" s="1"/>
  <c r="B255" i="5"/>
  <c r="E255" i="5" s="1"/>
  <c r="C38" i="4"/>
  <c r="B263" i="5"/>
  <c r="E263" i="5" s="1"/>
  <c r="B233" i="5"/>
  <c r="E233" i="5" s="1"/>
  <c r="B36" i="4"/>
  <c r="E36" i="4" s="1"/>
  <c r="B203" i="5"/>
  <c r="E203" i="5" s="1"/>
  <c r="B209" i="5"/>
  <c r="E209" i="5" s="1"/>
  <c r="B259" i="5"/>
  <c r="E259" i="5" s="1"/>
  <c r="B204" i="5"/>
  <c r="E204" i="5" s="1"/>
  <c r="B231" i="5"/>
  <c r="E231" i="5" s="1"/>
  <c r="F178" i="5"/>
  <c r="F183" i="5"/>
  <c r="F159" i="5"/>
  <c r="F141" i="5"/>
  <c r="F194" i="5"/>
  <c r="F199" i="5"/>
  <c r="F171" i="5"/>
  <c r="F140" i="5"/>
  <c r="F145" i="5"/>
  <c r="F177" i="5"/>
  <c r="F173" i="5"/>
  <c r="F179" i="5"/>
  <c r="F172" i="5"/>
  <c r="F157" i="5"/>
  <c r="F189" i="5"/>
  <c r="F150" i="5"/>
  <c r="F162" i="5"/>
  <c r="F167" i="5"/>
  <c r="F195" i="5"/>
  <c r="F188" i="5"/>
  <c r="F161" i="5"/>
  <c r="F193" i="5"/>
  <c r="B214" i="5"/>
  <c r="E214" i="5" s="1"/>
  <c r="B225" i="5"/>
  <c r="E225" i="5" s="1"/>
  <c r="B235" i="5"/>
  <c r="E235" i="5" s="1"/>
  <c r="B243" i="5"/>
  <c r="E243" i="5" s="1"/>
  <c r="B35" i="4"/>
  <c r="E35" i="4" s="1"/>
  <c r="F68" i="5"/>
  <c r="F11" i="5"/>
  <c r="F19" i="5"/>
  <c r="F47" i="5"/>
  <c r="F4" i="5"/>
  <c r="F27" i="5"/>
  <c r="F35" i="5"/>
  <c r="F63" i="5"/>
  <c r="F15" i="5"/>
  <c r="F43" i="5"/>
  <c r="F51" i="5"/>
  <c r="F9" i="5"/>
  <c r="F37" i="5"/>
  <c r="F65" i="5"/>
  <c r="F20" i="5"/>
  <c r="F36" i="5"/>
  <c r="F52" i="5"/>
  <c r="F7" i="5"/>
  <c r="F55" i="5"/>
  <c r="B236" i="5"/>
  <c r="E236" i="5" s="1"/>
  <c r="F18" i="5"/>
  <c r="F42" i="5"/>
  <c r="F46" i="5"/>
  <c r="F50" i="5"/>
  <c r="F59" i="5"/>
  <c r="B215" i="5"/>
  <c r="E215" i="5" s="1"/>
  <c r="B249" i="5"/>
  <c r="E249" i="5" s="1"/>
  <c r="F8" i="5"/>
  <c r="F24" i="5"/>
  <c r="F40" i="5"/>
  <c r="F56" i="5"/>
  <c r="F23" i="5"/>
  <c r="F5" i="5"/>
  <c r="F41" i="5"/>
  <c r="F45" i="5"/>
  <c r="B208" i="5"/>
  <c r="E208" i="5" s="1"/>
  <c r="B264" i="5"/>
  <c r="E264" i="5" s="1"/>
  <c r="F30" i="5"/>
  <c r="F34" i="5"/>
  <c r="B237" i="5"/>
  <c r="E237" i="5" s="1"/>
  <c r="F67" i="5"/>
  <c r="B68" i="5"/>
  <c r="E68" i="5" s="1"/>
  <c r="B252" i="5"/>
  <c r="E252" i="5" s="1"/>
  <c r="B220" i="5"/>
  <c r="E220" i="5" s="1"/>
  <c r="B251" i="5"/>
  <c r="E251" i="5" s="1"/>
  <c r="B212" i="5"/>
  <c r="E212" i="5" s="1"/>
  <c r="B218" i="5"/>
  <c r="E218" i="5" s="1"/>
  <c r="B211" i="5"/>
  <c r="E211" i="5" s="1"/>
  <c r="F12" i="5"/>
  <c r="F28" i="5"/>
  <c r="F44" i="5"/>
  <c r="F60" i="5"/>
  <c r="F39" i="5"/>
  <c r="B254" i="5"/>
  <c r="E254" i="5" s="1"/>
  <c r="F22" i="5"/>
  <c r="F200" i="5"/>
  <c r="F164" i="5"/>
  <c r="F192" i="5"/>
  <c r="F136" i="5"/>
  <c r="F138" i="5"/>
  <c r="F144" i="5"/>
  <c r="F152" i="5"/>
  <c r="F166" i="5"/>
  <c r="F174" i="5"/>
  <c r="F180" i="5"/>
  <c r="F139" i="5"/>
  <c r="F147" i="5"/>
  <c r="F154" i="5"/>
  <c r="F160" i="5"/>
  <c r="F168" i="5"/>
  <c r="F175" i="5"/>
  <c r="F182" i="5"/>
  <c r="F190" i="5"/>
  <c r="F196" i="5"/>
  <c r="F163" i="5"/>
  <c r="F191" i="5"/>
  <c r="F142" i="5"/>
  <c r="F170" i="5"/>
  <c r="F198" i="5"/>
  <c r="F148" i="5"/>
  <c r="F176" i="5"/>
  <c r="F155" i="5"/>
  <c r="F184" i="5"/>
  <c r="F17" i="5"/>
  <c r="F25" i="5"/>
  <c r="F29" i="5"/>
  <c r="F57" i="5"/>
  <c r="F58" i="5"/>
  <c r="F149" i="5"/>
  <c r="F165" i="5"/>
  <c r="F181" i="5"/>
  <c r="F197" i="5"/>
  <c r="F6" i="5"/>
  <c r="F10" i="5"/>
  <c r="F54" i="5"/>
  <c r="F62" i="5"/>
  <c r="F66" i="5"/>
  <c r="B253" i="5"/>
  <c r="E253" i="5" s="1"/>
  <c r="F186" i="5"/>
  <c r="B219" i="5"/>
  <c r="E219" i="5" s="1"/>
  <c r="B265" i="5"/>
  <c r="E265" i="5" s="1"/>
  <c r="B227" i="5"/>
  <c r="E227" i="5" s="1"/>
  <c r="B32" i="4"/>
  <c r="E32" i="4" s="1"/>
  <c r="B222" i="5"/>
  <c r="E222" i="5" s="1"/>
  <c r="B223" i="5"/>
  <c r="E223" i="5" s="1"/>
  <c r="F16" i="5"/>
  <c r="F32" i="5"/>
  <c r="F48" i="5"/>
  <c r="F64" i="5"/>
  <c r="F146" i="5"/>
  <c r="B200" i="5"/>
  <c r="E200" i="5" s="1"/>
  <c r="F151" i="5"/>
  <c r="F143" i="5"/>
  <c r="F187" i="5"/>
  <c r="F156" i="5"/>
  <c r="F13" i="5"/>
  <c r="F21" i="5"/>
  <c r="F33" i="5"/>
  <c r="F49" i="5"/>
  <c r="F53" i="5"/>
  <c r="F61" i="5"/>
  <c r="B256" i="5"/>
  <c r="E256" i="5" s="1"/>
  <c r="F137" i="5"/>
  <c r="F153" i="5"/>
  <c r="F169" i="5"/>
  <c r="F185" i="5"/>
  <c r="F14" i="5"/>
  <c r="F26" i="5"/>
  <c r="F38" i="5"/>
  <c r="B205" i="5"/>
  <c r="E205" i="5" s="1"/>
  <c r="F31" i="5"/>
  <c r="B7" i="8" l="1"/>
  <c r="B12" i="8"/>
  <c r="D20" i="4"/>
  <c r="B17" i="8"/>
  <c r="D29" i="4"/>
  <c r="B5" i="10"/>
  <c r="B3" i="10"/>
  <c r="E3" i="10" s="1"/>
  <c r="B4" i="10"/>
  <c r="B22" i="8" l="1"/>
  <c r="C5" i="8"/>
  <c r="C17" i="8"/>
  <c r="C15" i="8"/>
  <c r="C14" i="8"/>
  <c r="B20" i="4"/>
  <c r="E20" i="4" s="1"/>
  <c r="F20" i="4"/>
  <c r="F18" i="4"/>
  <c r="F14" i="4"/>
  <c r="F13" i="4"/>
  <c r="F17" i="4"/>
  <c r="F16" i="4"/>
  <c r="F19" i="4"/>
  <c r="F15" i="4"/>
  <c r="F11" i="4"/>
  <c r="F4" i="4"/>
  <c r="D38" i="4"/>
  <c r="F7" i="4"/>
  <c r="F6" i="4"/>
  <c r="F10" i="4"/>
  <c r="F5" i="4"/>
  <c r="F8" i="4"/>
  <c r="F9" i="4"/>
  <c r="B11" i="4"/>
  <c r="E11" i="4" s="1"/>
  <c r="F29" i="4"/>
  <c r="F25" i="4"/>
  <c r="F27" i="4"/>
  <c r="B29" i="4"/>
  <c r="E29" i="4" s="1"/>
  <c r="F26" i="4"/>
  <c r="F24" i="4"/>
  <c r="F23" i="4"/>
  <c r="F28" i="4"/>
  <c r="F22" i="4"/>
  <c r="C10" i="8"/>
  <c r="C12" i="8"/>
  <c r="C9" i="8"/>
  <c r="C7" i="8"/>
  <c r="C4" i="8"/>
  <c r="B6" i="10"/>
  <c r="E5" i="10"/>
  <c r="E4" i="10"/>
  <c r="D6" i="10"/>
  <c r="F3" i="10" l="1"/>
  <c r="F4" i="10"/>
  <c r="F5" i="10"/>
  <c r="C11" i="8"/>
  <c r="C16" i="8"/>
  <c r="C22" i="8"/>
  <c r="C20" i="8"/>
  <c r="C19" i="8"/>
  <c r="F38" i="4"/>
  <c r="B38" i="4"/>
  <c r="E38" i="4" s="1"/>
  <c r="F34" i="4"/>
  <c r="F33" i="4"/>
  <c r="F31" i="4"/>
  <c r="F37" i="4"/>
  <c r="F36" i="4"/>
  <c r="F35" i="4"/>
  <c r="F32" i="4"/>
  <c r="C6" i="8"/>
  <c r="C21" i="8"/>
  <c r="E6" i="10"/>
  <c r="F6" i="10" l="1"/>
  <c r="D266" i="5" l="1"/>
  <c r="F229" i="5" s="1"/>
  <c r="F72" i="5"/>
  <c r="F78" i="5"/>
  <c r="F86" i="5"/>
  <c r="F121" i="5"/>
  <c r="F129" i="5"/>
  <c r="F73" i="5"/>
  <c r="F81" i="5"/>
  <c r="F88" i="5"/>
  <c r="F94" i="5"/>
  <c r="F102" i="5"/>
  <c r="F109" i="5"/>
  <c r="F130" i="5"/>
  <c r="F89" i="5"/>
  <c r="F118" i="5"/>
  <c r="F125" i="5"/>
  <c r="F76" i="5"/>
  <c r="F82" i="5"/>
  <c r="F84" i="5"/>
  <c r="F116" i="5"/>
  <c r="F87" i="5"/>
  <c r="F104" i="5"/>
  <c r="F74" i="5"/>
  <c r="F98" i="5"/>
  <c r="F70" i="5"/>
  <c r="F85" i="5"/>
  <c r="F93" i="5"/>
  <c r="F133" i="5"/>
  <c r="F80" i="5"/>
  <c r="F131" i="5"/>
  <c r="F115" i="5"/>
  <c r="F113" i="5"/>
  <c r="F120" i="5"/>
  <c r="F112" i="5"/>
  <c r="F108" i="5"/>
  <c r="F75" i="5"/>
  <c r="F117" i="5"/>
  <c r="F111" i="5"/>
  <c r="F105" i="5"/>
  <c r="F100" i="5"/>
  <c r="F91" i="5"/>
  <c r="F77" i="5"/>
  <c r="F122" i="5"/>
  <c r="F101" i="5"/>
  <c r="F123" i="5"/>
  <c r="F107" i="5"/>
  <c r="F92" i="5"/>
  <c r="F124" i="5"/>
  <c r="F95" i="5"/>
  <c r="F83" i="5"/>
  <c r="F71" i="5"/>
  <c r="F132" i="5"/>
  <c r="F90" i="5"/>
  <c r="F106" i="5"/>
  <c r="F114" i="5"/>
  <c r="F96" i="5"/>
  <c r="F119" i="5"/>
  <c r="F103" i="5"/>
  <c r="B229" i="5"/>
  <c r="E229" i="5" s="1"/>
  <c r="B134" i="5"/>
  <c r="E134" i="5" s="1"/>
  <c r="F266" i="5" l="1"/>
  <c r="F261" i="5"/>
  <c r="F217" i="5"/>
  <c r="F245" i="5"/>
  <c r="F230" i="5"/>
  <c r="F250" i="5"/>
  <c r="F207" i="5"/>
  <c r="F257" i="5"/>
  <c r="F213" i="5"/>
  <c r="F234" i="5"/>
  <c r="F262" i="5"/>
  <c r="F240" i="5"/>
  <c r="F246" i="5"/>
  <c r="F202" i="5"/>
  <c r="F228" i="5"/>
  <c r="F242" i="5"/>
  <c r="F241" i="5"/>
  <c r="F212" i="5"/>
  <c r="F243" i="5"/>
  <c r="B266" i="5"/>
  <c r="E266" i="5" s="1"/>
  <c r="F222" i="5"/>
  <c r="F221" i="5"/>
  <c r="F223" i="5"/>
  <c r="F220" i="5"/>
  <c r="F210" i="5"/>
  <c r="F265" i="5"/>
  <c r="F259" i="5"/>
  <c r="F225" i="5"/>
  <c r="F238" i="5"/>
  <c r="F235" i="5"/>
  <c r="F224" i="5"/>
  <c r="F218" i="5"/>
  <c r="F256" i="5"/>
  <c r="F251" i="5"/>
  <c r="F232" i="5"/>
  <c r="F260" i="5"/>
  <c r="F253" i="5"/>
  <c r="F254" i="5"/>
  <c r="F226" i="5"/>
  <c r="F219" i="5"/>
  <c r="F263" i="5"/>
  <c r="F216" i="5"/>
  <c r="F204" i="5"/>
  <c r="F244" i="5"/>
  <c r="F205" i="5"/>
  <c r="F215" i="5"/>
  <c r="F236" i="5"/>
  <c r="F264" i="5"/>
  <c r="F208" i="5"/>
  <c r="F211" i="5"/>
  <c r="F247" i="5"/>
  <c r="F209" i="5"/>
  <c r="F239" i="5"/>
  <c r="F248" i="5"/>
  <c r="F237" i="5"/>
  <c r="F249" i="5"/>
  <c r="F227" i="5"/>
  <c r="F206" i="5"/>
  <c r="F252" i="5"/>
  <c r="F231" i="5"/>
  <c r="F203" i="5"/>
  <c r="F233" i="5"/>
  <c r="F214" i="5"/>
  <c r="F255" i="5"/>
  <c r="B258" i="5"/>
  <c r="E258" i="5" l="1"/>
  <c r="F258" i="5"/>
</calcChain>
</file>

<file path=xl/sharedStrings.xml><?xml version="1.0" encoding="utf-8"?>
<sst xmlns="http://schemas.openxmlformats.org/spreadsheetml/2006/main" count="377" uniqueCount="110">
  <si>
    <t>APTC</t>
  </si>
  <si>
    <t>Race / Ethnicity</t>
  </si>
  <si>
    <t>White (non-Hispanic)</t>
  </si>
  <si>
    <t>Hispanic</t>
  </si>
  <si>
    <t>Other (non-Hispanic)</t>
  </si>
  <si>
    <t>A. Eligible</t>
  </si>
  <si>
    <t>B. Enrolled</t>
  </si>
  <si>
    <t>Medicaid</t>
  </si>
  <si>
    <t>Total</t>
  </si>
  <si>
    <t>Adams</t>
  </si>
  <si>
    <t>Arapahoe</t>
  </si>
  <si>
    <t>Total (All Programs)</t>
  </si>
  <si>
    <t>Regional Care Collaborative Organization</t>
  </si>
  <si>
    <t>County</t>
  </si>
  <si>
    <t>CHP+</t>
  </si>
  <si>
    <t>E. Percent of all EBNE</t>
  </si>
  <si>
    <t>Percent of all EBNE</t>
  </si>
  <si>
    <t>Alamosa</t>
  </si>
  <si>
    <t>Archuleta</t>
  </si>
  <si>
    <t>Baca</t>
  </si>
  <si>
    <t>Bent</t>
  </si>
  <si>
    <t>Boulder</t>
  </si>
  <si>
    <t>Broomfield</t>
  </si>
  <si>
    <t>Chaffee</t>
  </si>
  <si>
    <t>Cheyenne</t>
  </si>
  <si>
    <t>Conejos</t>
  </si>
  <si>
    <t>Costilla</t>
  </si>
  <si>
    <t>Crowley</t>
  </si>
  <si>
    <t>Custer</t>
  </si>
  <si>
    <t>Delta</t>
  </si>
  <si>
    <t>Denver</t>
  </si>
  <si>
    <t>Dolores</t>
  </si>
  <si>
    <t>Douglas</t>
  </si>
  <si>
    <t>Eagle</t>
  </si>
  <si>
    <t>Elbert</t>
  </si>
  <si>
    <t>Fremont</t>
  </si>
  <si>
    <t>Garfield</t>
  </si>
  <si>
    <t>Gilpin</t>
  </si>
  <si>
    <t>Grand</t>
  </si>
  <si>
    <t>Gunnison</t>
  </si>
  <si>
    <t>Hinsdale</t>
  </si>
  <si>
    <t>Huerfano</t>
  </si>
  <si>
    <t>Jackson</t>
  </si>
  <si>
    <t>Jefferson</t>
  </si>
  <si>
    <t>Kiowa</t>
  </si>
  <si>
    <t>Lake</t>
  </si>
  <si>
    <t>Larimer</t>
  </si>
  <si>
    <t>Lincoln</t>
  </si>
  <si>
    <t>Logan</t>
  </si>
  <si>
    <t>Mesa</t>
  </si>
  <si>
    <t>Mineral</t>
  </si>
  <si>
    <t>Moffat</t>
  </si>
  <si>
    <t>Montezuma</t>
  </si>
  <si>
    <t>Montrose</t>
  </si>
  <si>
    <t>Morgan</t>
  </si>
  <si>
    <t>Otero</t>
  </si>
  <si>
    <t>Ouray</t>
  </si>
  <si>
    <t>Park</t>
  </si>
  <si>
    <t>Phillips</t>
  </si>
  <si>
    <t>Pitkin</t>
  </si>
  <si>
    <t>Prowers</t>
  </si>
  <si>
    <t>Pueblo</t>
  </si>
  <si>
    <t>Routt</t>
  </si>
  <si>
    <t>Saguache</t>
  </si>
  <si>
    <t>San Juan</t>
  </si>
  <si>
    <t>San Miguel</t>
  </si>
  <si>
    <t>Sedgwick</t>
  </si>
  <si>
    <t>Summit</t>
  </si>
  <si>
    <t>Teller</t>
  </si>
  <si>
    <t>Washington</t>
  </si>
  <si>
    <t>Weld</t>
  </si>
  <si>
    <t>Yuma</t>
  </si>
  <si>
    <t>Clear Creek</t>
  </si>
  <si>
    <t>El Paso</t>
  </si>
  <si>
    <t>Kit Carson</t>
  </si>
  <si>
    <t>La Plata</t>
  </si>
  <si>
    <t>Las Animas</t>
  </si>
  <si>
    <t>Rio Blanco</t>
  </si>
  <si>
    <t>Rio Grande</t>
  </si>
  <si>
    <t>D. EBNE Rate (C/A)</t>
  </si>
  <si>
    <t>Notes:</t>
  </si>
  <si>
    <t>Contact:</t>
  </si>
  <si>
    <t>Table of Contents</t>
  </si>
  <si>
    <t>Click on a link below to go directly to the data of interest.</t>
  </si>
  <si>
    <t>State of Colorado</t>
  </si>
  <si>
    <t>Race | Ethnicity</t>
  </si>
  <si>
    <t>Sources:</t>
  </si>
  <si>
    <t>Table 1. Colorado Children Eligible but Not Enrolled in Medicaid, CHP+, or APTC</t>
  </si>
  <si>
    <t>Table 3. Colorado Children Eligible but Not Enrolled in Medicaid, CHP+, or APTC by County</t>
  </si>
  <si>
    <t>C. EBNE (A-B)</t>
  </si>
  <si>
    <t>Date Last Updated:</t>
  </si>
  <si>
    <t>NR</t>
  </si>
  <si>
    <t>Table 2. Colorado Children Eligible but Not Enrolled in Medicaid, CHP+, or APTC by RAE</t>
  </si>
  <si>
    <t>RAE 1</t>
  </si>
  <si>
    <t>RAE 2</t>
  </si>
  <si>
    <t>RAE 3</t>
  </si>
  <si>
    <t>RAE 4</t>
  </si>
  <si>
    <t>RAE 5</t>
  </si>
  <si>
    <t>RAE 6</t>
  </si>
  <si>
    <t>RAE 7</t>
  </si>
  <si>
    <t>Lindsey Whittington</t>
  </si>
  <si>
    <t>Research Analyst</t>
  </si>
  <si>
    <t>720.975.9251</t>
  </si>
  <si>
    <t>whittingtonl@coloradohealthinstitute.org</t>
  </si>
  <si>
    <t>RAE</t>
  </si>
  <si>
    <t>Department of Health Care Policy and Financing; Connect for Health Colorado; American Community Survey 2019; 2019 Colorado Health Access Survey; 2015 Medical Expenditure Panel Survey</t>
  </si>
  <si>
    <t>These tabs contain estimates of the eligible but not enrolled (EBNE) child population of Colorado in 2019. Only ages 0 to 18 are included in these estimates. Counts by Regional Accountable Entity (RAE) or county may not add up to state totals. This is because some enrollees with Advanced Premium Tax Credits (APTCs) have an unknown county of residence and data are suppressed for counties with fewer than 30 Medicaid or CHP+ clients. Please see our report, "2017-18 EBNE: Momentum Reverses" and associated methods and limitations document for detail on how these values are calculated.</t>
  </si>
  <si>
    <t>Table 4. Colorado Children Eligible but Not Enrolled in Medicaid, CHP+, or APTC by Race / Ethnicity</t>
  </si>
  <si>
    <t>Eligible but Not Enrolled Children 2019</t>
  </si>
  <si>
    <t>Eligible but Not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</si>
</sst>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409]mmmm\ d\,\ yyyy;@"/>
  </numFmts>
  <fonts count="17" x14ac:knownFonts="1">
    <font>
      <sz val="11"/>
      <color theme="1"/>
      <name val="Calibri"/>
      <family val="2"/>
      <scheme val="minor"/>
    </font>
    <font>
      <sz val="11"/>
      <color theme="1"/>
      <name val="Calibri"/>
      <family val="2"/>
      <scheme val="minor"/>
    </font>
    <font>
      <u/>
      <sz val="11"/>
      <color theme="10"/>
      <name val="Calibri"/>
      <family val="2"/>
    </font>
    <font>
      <sz val="10"/>
      <color theme="1"/>
      <name val="Ebrima"/>
      <family val="2"/>
    </font>
    <font>
      <sz val="10"/>
      <color theme="1"/>
      <name val="Ebrima"/>
    </font>
    <font>
      <sz val="10"/>
      <color rgb="FFFF0000"/>
      <name val="Ebrima"/>
    </font>
    <font>
      <b/>
      <sz val="10"/>
      <color theme="1"/>
      <name val="Ebrima"/>
    </font>
    <font>
      <u/>
      <sz val="10"/>
      <color theme="10"/>
      <name val="Ebrima"/>
    </font>
    <font>
      <b/>
      <sz val="10"/>
      <name val="Ebrima"/>
    </font>
    <font>
      <sz val="10"/>
      <name val="Ebrima"/>
    </font>
    <font>
      <sz val="16"/>
      <color theme="1"/>
      <name val="Ebrima"/>
    </font>
    <font>
      <u/>
      <sz val="11"/>
      <color theme="10"/>
      <name val="Myriad Pro"/>
      <family val="2"/>
    </font>
    <font>
      <sz val="11"/>
      <color theme="1"/>
      <name val="Myriad Pro"/>
      <family val="2"/>
    </font>
    <font>
      <b/>
      <u/>
      <sz val="11"/>
      <color theme="1"/>
      <name val="Myriad Pro"/>
      <family val="2"/>
    </font>
    <font>
      <sz val="11"/>
      <name val="Myriad Pro"/>
      <family val="2"/>
    </font>
    <font>
      <sz val="10"/>
      <color theme="1"/>
      <name val="Myriad Pro"/>
      <family val="2"/>
    </font>
    <font>
      <b/>
      <sz val="11"/>
      <color theme="1"/>
      <name val="Myriad Pro"/>
      <family val="2"/>
    </font>
  </fonts>
  <fills count="4">
    <fill>
      <patternFill patternType="none"/>
    </fill>
    <fill>
      <patternFill patternType="gray125"/>
    </fill>
    <fill>
      <patternFill patternType="solid">
        <fgColor theme="5"/>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cellStyleXfs>
  <cellXfs count="48">
    <xf numFmtId="0" fontId="0" fillId="0" borderId="0" xfId="0"/>
    <xf numFmtId="0" fontId="4" fillId="0" borderId="0" xfId="0" applyFont="1"/>
    <xf numFmtId="0" fontId="4" fillId="0" borderId="0" xfId="0" applyFont="1" applyAlignment="1">
      <alignment vertical="center"/>
    </xf>
    <xf numFmtId="0" fontId="6" fillId="2" borderId="1" xfId="0" applyFont="1" applyFill="1" applyBorder="1" applyAlignment="1">
      <alignment vertical="center"/>
    </xf>
    <xf numFmtId="3" fontId="8" fillId="2" borderId="1" xfId="0" applyNumberFormat="1" applyFont="1" applyFill="1" applyBorder="1" applyAlignment="1">
      <alignment horizontal="center" vertical="center"/>
    </xf>
    <xf numFmtId="164" fontId="8" fillId="2" borderId="1" xfId="1" applyNumberFormat="1" applyFont="1" applyFill="1" applyBorder="1" applyAlignment="1">
      <alignment horizontal="center" vertical="center"/>
    </xf>
    <xf numFmtId="0" fontId="4" fillId="0" borderId="1" xfId="0" applyFont="1" applyBorder="1" applyAlignment="1">
      <alignment horizontal="left" vertical="center" indent="2"/>
    </xf>
    <xf numFmtId="3" fontId="4" fillId="0" borderId="1" xfId="0" applyNumberFormat="1" applyFont="1" applyBorder="1" applyAlignment="1">
      <alignment vertical="center"/>
    </xf>
    <xf numFmtId="164" fontId="4" fillId="0" borderId="1" xfId="1" applyNumberFormat="1" applyFont="1" applyBorder="1" applyAlignment="1">
      <alignment vertical="center"/>
    </xf>
    <xf numFmtId="0" fontId="4" fillId="0" borderId="0" xfId="0" applyFont="1" applyBorder="1" applyAlignment="1">
      <alignment horizontal="left" vertical="center" indent="2"/>
    </xf>
    <xf numFmtId="3" fontId="4" fillId="0" borderId="0" xfId="0" applyNumberFormat="1" applyFont="1" applyAlignment="1">
      <alignment vertical="center"/>
    </xf>
    <xf numFmtId="164" fontId="4" fillId="0" borderId="0" xfId="1" applyNumberFormat="1" applyFont="1" applyAlignment="1">
      <alignment vertical="center"/>
    </xf>
    <xf numFmtId="3" fontId="4" fillId="0" borderId="1" xfId="0" applyNumberFormat="1" applyFont="1" applyBorder="1" applyAlignment="1">
      <alignment horizontal="right" vertical="center"/>
    </xf>
    <xf numFmtId="0" fontId="8" fillId="2" borderId="1" xfId="0" applyFont="1" applyFill="1" applyBorder="1" applyAlignment="1">
      <alignment horizontal="left" vertical="center"/>
    </xf>
    <xf numFmtId="0" fontId="4" fillId="0" borderId="2" xfId="0" applyFont="1" applyBorder="1" applyAlignment="1">
      <alignment vertical="center"/>
    </xf>
    <xf numFmtId="0" fontId="4" fillId="0" borderId="1" xfId="0" applyFont="1" applyBorder="1" applyAlignment="1">
      <alignment vertical="center"/>
    </xf>
    <xf numFmtId="3" fontId="9" fillId="0" borderId="1" xfId="0" applyNumberFormat="1" applyFont="1" applyFill="1" applyBorder="1" applyAlignment="1">
      <alignment vertical="center"/>
    </xf>
    <xf numFmtId="0" fontId="4" fillId="0" borderId="0" xfId="0" applyFont="1" applyBorder="1" applyAlignment="1">
      <alignment vertical="center"/>
    </xf>
    <xf numFmtId="165" fontId="4" fillId="0" borderId="0" xfId="2" applyNumberFormat="1" applyFont="1" applyBorder="1" applyAlignment="1">
      <alignment vertical="center"/>
    </xf>
    <xf numFmtId="9" fontId="4" fillId="0" borderId="0" xfId="0" applyNumberFormat="1" applyFont="1" applyBorder="1" applyAlignment="1">
      <alignment vertical="center"/>
    </xf>
    <xf numFmtId="164" fontId="4" fillId="0" borderId="0" xfId="0" applyNumberFormat="1" applyFont="1" applyAlignment="1">
      <alignment vertical="center"/>
    </xf>
    <xf numFmtId="165" fontId="4" fillId="0" borderId="0" xfId="0" applyNumberFormat="1" applyFont="1" applyAlignment="1">
      <alignment vertical="center"/>
    </xf>
    <xf numFmtId="9" fontId="4" fillId="0" borderId="0" xfId="1" applyFont="1" applyAlignment="1">
      <alignment vertical="center"/>
    </xf>
    <xf numFmtId="0" fontId="5" fillId="0" borderId="0" xfId="0" applyFont="1"/>
    <xf numFmtId="0" fontId="7" fillId="0" borderId="0" xfId="3" applyFont="1" applyAlignment="1"/>
    <xf numFmtId="0" fontId="11" fillId="0" borderId="0" xfId="3" applyFont="1" applyFill="1"/>
    <xf numFmtId="0" fontId="12" fillId="0" borderId="0" xfId="0" applyFont="1" applyAlignment="1">
      <alignment vertical="top"/>
    </xf>
    <xf numFmtId="0" fontId="12" fillId="0" borderId="0" xfId="0" applyFont="1"/>
    <xf numFmtId="166" fontId="12" fillId="0" borderId="0" xfId="0" applyNumberFormat="1" applyFont="1" applyAlignment="1">
      <alignment horizontal="left"/>
    </xf>
    <xf numFmtId="166" fontId="11" fillId="0" borderId="0" xfId="3" applyNumberFormat="1" applyFont="1" applyAlignment="1">
      <alignment horizontal="left"/>
    </xf>
    <xf numFmtId="0" fontId="12" fillId="0" borderId="0" xfId="0" applyFont="1" applyFill="1"/>
    <xf numFmtId="0" fontId="11" fillId="0" borderId="0" xfId="3" applyFont="1" applyAlignment="1">
      <alignment vertical="top"/>
    </xf>
    <xf numFmtId="164" fontId="4" fillId="0" borderId="1" xfId="1" applyNumberFormat="1" applyFont="1" applyBorder="1" applyAlignment="1">
      <alignment horizontal="right" vertical="center"/>
    </xf>
    <xf numFmtId="3" fontId="4" fillId="0" borderId="1" xfId="0" applyNumberFormat="1" applyFont="1" applyFill="1" applyBorder="1" applyAlignment="1">
      <alignment vertical="center"/>
    </xf>
    <xf numFmtId="3" fontId="9" fillId="0" borderId="1" xfId="0" applyNumberFormat="1" applyFont="1" applyFill="1" applyBorder="1" applyAlignment="1">
      <alignment horizontal="right" vertical="center"/>
    </xf>
    <xf numFmtId="166" fontId="14" fillId="0" borderId="0" xfId="0" applyNumberFormat="1" applyFont="1" applyFill="1" applyAlignment="1">
      <alignment horizontal="left"/>
    </xf>
    <xf numFmtId="0" fontId="11" fillId="0" borderId="0" xfId="3" applyFont="1" applyAlignment="1">
      <alignment horizontal="left" vertical="top"/>
    </xf>
    <xf numFmtId="0" fontId="12" fillId="0" borderId="0" xfId="4" applyFont="1" applyAlignment="1">
      <alignment horizontal="left"/>
    </xf>
    <xf numFmtId="0" fontId="10" fillId="0" borderId="0" xfId="0" applyFont="1" applyAlignment="1">
      <alignment horizontal="center"/>
    </xf>
    <xf numFmtId="0" fontId="12" fillId="0" borderId="0" xfId="0" applyFont="1" applyAlignment="1">
      <alignment vertical="top" wrapText="1"/>
    </xf>
    <xf numFmtId="0" fontId="11" fillId="0" borderId="0" xfId="3" applyFont="1" applyFill="1" applyAlignment="1">
      <alignment horizontal="left"/>
    </xf>
    <xf numFmtId="0" fontId="12" fillId="0" borderId="0" xfId="0" applyFont="1" applyAlignment="1">
      <alignment horizontal="left" vertical="top" wrapText="1"/>
    </xf>
    <xf numFmtId="0" fontId="13" fillId="0" borderId="0" xfId="4" applyFont="1" applyAlignment="1">
      <alignment horizontal="left"/>
    </xf>
    <xf numFmtId="0" fontId="6" fillId="0" borderId="0" xfId="0" applyFont="1" applyAlignment="1">
      <alignment horizontal="left" vertical="center"/>
    </xf>
    <xf numFmtId="0" fontId="4" fillId="3" borderId="1" xfId="0" applyFont="1" applyFill="1" applyBorder="1" applyAlignment="1">
      <alignment horizontal="left" vertical="center"/>
    </xf>
    <xf numFmtId="0" fontId="15" fillId="0" borderId="0" xfId="0" applyFont="1"/>
    <xf numFmtId="0" fontId="15" fillId="0" borderId="0" xfId="0" applyFont="1" applyAlignment="1">
      <alignment vertical="top"/>
    </xf>
    <xf numFmtId="0" fontId="16" fillId="0" borderId="0" xfId="0" applyFont="1" applyAlignment="1">
      <alignment vertical="top"/>
    </xf>
  </cellXfs>
  <cellStyles count="5">
    <cellStyle name="Comma" xfId="2" builtinId="3"/>
    <cellStyle name="Hyperlink" xfId="3" builtinId="8"/>
    <cellStyle name="Normal" xfId="0" builtinId="0"/>
    <cellStyle name="Normal 2" xfId="4" xr:uid="{00000000-0005-0000-0000-00000300000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123824</xdr:colOff>
      <xdr:row>0</xdr:row>
      <xdr:rowOff>104776</xdr:rowOff>
    </xdr:from>
    <xdr:ext cx="6727219" cy="1066800"/>
    <xdr:pic>
      <xdr:nvPicPr>
        <xdr:cNvPr id="2" name="Picture 1">
          <a:extLst>
            <a:ext uri="{FF2B5EF4-FFF2-40B4-BE49-F238E27FC236}">
              <a16:creationId xmlns:a16="http://schemas.microsoft.com/office/drawing/2014/main" id="{74F560C2-3D3E-42F1-A155-DC8387B113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104776"/>
          <a:ext cx="6727219" cy="1066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E6EAAD95-0A95-42B7-8C72-3A9AF2F545D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EBNE/2019%20EBNE/Data/HCPF%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s/EBNE/2019%20EBNE/Data/EBNE_2019_County_cou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EBNE/2019%20EBNE/Data/C4HC%20Da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ojects/EBNE/2019%20EBNE/Data/SASOutput_2019EBNE.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AID enrollees 0-18"/>
      <sheetName val="MCAID 0-18 under 147"/>
      <sheetName val="MCAID Enrollees 19-64"/>
      <sheetName val="MCAID Enrollees 19-64 under 138"/>
      <sheetName val="MCAID 19-64 MAGI Parents"/>
      <sheetName val="MCAID 19-64 MAGI adults"/>
      <sheetName val="CHP Enrollees ages 0-18 "/>
      <sheetName val="New Enrollees"/>
    </sheetNames>
    <sheetDataSet>
      <sheetData sheetId="0" refreshError="1"/>
      <sheetData sheetId="1">
        <row r="5">
          <cell r="B5" t="str">
            <v>ADAMS</v>
          </cell>
          <cell r="C5">
            <v>66314</v>
          </cell>
          <cell r="D5">
            <v>66620</v>
          </cell>
          <cell r="E5">
            <v>67199</v>
          </cell>
          <cell r="F5">
            <v>67742</v>
          </cell>
          <cell r="G5">
            <v>67876</v>
          </cell>
          <cell r="H5">
            <v>68187</v>
          </cell>
          <cell r="I5">
            <v>68773</v>
          </cell>
          <cell r="J5">
            <v>69517</v>
          </cell>
          <cell r="K5">
            <v>70075</v>
          </cell>
          <cell r="L5">
            <v>70461</v>
          </cell>
          <cell r="M5">
            <v>70713</v>
          </cell>
          <cell r="N5">
            <v>70938</v>
          </cell>
          <cell r="O5">
            <v>71213</v>
          </cell>
          <cell r="P5">
            <v>71378</v>
          </cell>
          <cell r="Q5">
            <v>71791</v>
          </cell>
          <cell r="R5">
            <v>71862</v>
          </cell>
          <cell r="S5">
            <v>72069</v>
          </cell>
          <cell r="T5">
            <v>72195</v>
          </cell>
          <cell r="U5">
            <v>70878</v>
          </cell>
          <cell r="V5">
            <v>70763</v>
          </cell>
          <cell r="W5">
            <v>70868</v>
          </cell>
          <cell r="X5">
            <v>69886</v>
          </cell>
          <cell r="Y5">
            <v>71291</v>
          </cell>
          <cell r="Z5">
            <v>70962</v>
          </cell>
          <cell r="AA5">
            <v>70579</v>
          </cell>
          <cell r="AB5">
            <v>70548</v>
          </cell>
          <cell r="AC5">
            <v>70219</v>
          </cell>
          <cell r="AD5">
            <v>70897</v>
          </cell>
          <cell r="AE5">
            <v>71151</v>
          </cell>
          <cell r="AF5">
            <v>70554</v>
          </cell>
          <cell r="AG5">
            <v>70252</v>
          </cell>
          <cell r="AH5">
            <v>70433</v>
          </cell>
          <cell r="AI5">
            <v>68943</v>
          </cell>
          <cell r="AJ5">
            <v>65215</v>
          </cell>
          <cell r="AK5">
            <v>63998</v>
          </cell>
          <cell r="AL5">
            <v>63798</v>
          </cell>
          <cell r="AM5">
            <v>63061</v>
          </cell>
          <cell r="AN5">
            <v>63559</v>
          </cell>
          <cell r="AO5">
            <v>63244</v>
          </cell>
          <cell r="AP5">
            <v>62553</v>
          </cell>
          <cell r="AQ5">
            <v>62475</v>
          </cell>
          <cell r="AR5">
            <v>63574</v>
          </cell>
          <cell r="AS5">
            <v>64835</v>
          </cell>
          <cell r="AT5">
            <v>64965</v>
          </cell>
          <cell r="AU5">
            <v>65303</v>
          </cell>
          <cell r="AV5">
            <v>63678</v>
          </cell>
          <cell r="AW5">
            <v>63277</v>
          </cell>
          <cell r="AX5">
            <v>62299</v>
          </cell>
          <cell r="AY5">
            <v>61433</v>
          </cell>
          <cell r="AZ5">
            <v>61527</v>
          </cell>
          <cell r="BA5">
            <v>61869</v>
          </cell>
          <cell r="BB5">
            <v>61385</v>
          </cell>
          <cell r="BC5">
            <v>61342</v>
          </cell>
          <cell r="BD5">
            <v>61020</v>
          </cell>
          <cell r="BE5">
            <v>60641</v>
          </cell>
          <cell r="BF5">
            <v>60539</v>
          </cell>
          <cell r="BG5">
            <v>60471</v>
          </cell>
          <cell r="BH5">
            <v>60409</v>
          </cell>
          <cell r="BI5">
            <v>60507</v>
          </cell>
          <cell r="BJ5">
            <v>60374</v>
          </cell>
          <cell r="BK5">
            <v>60959.75</v>
          </cell>
        </row>
        <row r="6">
          <cell r="B6" t="str">
            <v>ALAMOSA</v>
          </cell>
          <cell r="C6">
            <v>2506</v>
          </cell>
          <cell r="D6">
            <v>2508</v>
          </cell>
          <cell r="E6">
            <v>2507</v>
          </cell>
          <cell r="F6">
            <v>2528</v>
          </cell>
          <cell r="G6">
            <v>2560</v>
          </cell>
          <cell r="H6">
            <v>2567</v>
          </cell>
          <cell r="I6">
            <v>2600</v>
          </cell>
          <cell r="J6">
            <v>2633</v>
          </cell>
          <cell r="K6">
            <v>2657</v>
          </cell>
          <cell r="L6">
            <v>2681</v>
          </cell>
          <cell r="M6">
            <v>2694</v>
          </cell>
          <cell r="N6">
            <v>2704</v>
          </cell>
          <cell r="O6">
            <v>2719</v>
          </cell>
          <cell r="P6">
            <v>2727</v>
          </cell>
          <cell r="Q6">
            <v>2699</v>
          </cell>
          <cell r="R6">
            <v>2705</v>
          </cell>
          <cell r="S6">
            <v>2666</v>
          </cell>
          <cell r="T6">
            <v>2670</v>
          </cell>
          <cell r="U6">
            <v>2667</v>
          </cell>
          <cell r="V6">
            <v>2683</v>
          </cell>
          <cell r="W6">
            <v>2681</v>
          </cell>
          <cell r="X6">
            <v>2669</v>
          </cell>
          <cell r="Y6">
            <v>2686</v>
          </cell>
          <cell r="Z6">
            <v>2673</v>
          </cell>
          <cell r="AA6">
            <v>2631</v>
          </cell>
          <cell r="AB6">
            <v>2598</v>
          </cell>
          <cell r="AC6">
            <v>2621</v>
          </cell>
          <cell r="AD6">
            <v>2628</v>
          </cell>
          <cell r="AE6">
            <v>2614</v>
          </cell>
          <cell r="AF6">
            <v>2575</v>
          </cell>
          <cell r="AG6">
            <v>2568</v>
          </cell>
          <cell r="AH6">
            <v>2570</v>
          </cell>
          <cell r="AI6">
            <v>2582</v>
          </cell>
          <cell r="AJ6">
            <v>2537</v>
          </cell>
          <cell r="AK6">
            <v>2529</v>
          </cell>
          <cell r="AL6">
            <v>2511</v>
          </cell>
          <cell r="AM6">
            <v>2480</v>
          </cell>
          <cell r="AN6">
            <v>2530</v>
          </cell>
          <cell r="AO6">
            <v>2515</v>
          </cell>
          <cell r="AP6">
            <v>2521</v>
          </cell>
          <cell r="AQ6">
            <v>2520</v>
          </cell>
          <cell r="AR6">
            <v>2568</v>
          </cell>
          <cell r="AS6">
            <v>2534</v>
          </cell>
          <cell r="AT6">
            <v>2547</v>
          </cell>
          <cell r="AU6">
            <v>2507</v>
          </cell>
          <cell r="AV6">
            <v>2456</v>
          </cell>
          <cell r="AW6">
            <v>2446</v>
          </cell>
          <cell r="AX6">
            <v>2448</v>
          </cell>
          <cell r="AY6">
            <v>2437</v>
          </cell>
          <cell r="AZ6">
            <v>2405</v>
          </cell>
          <cell r="BA6">
            <v>2405</v>
          </cell>
          <cell r="BB6">
            <v>2391</v>
          </cell>
          <cell r="BC6">
            <v>2383</v>
          </cell>
          <cell r="BD6">
            <v>2377</v>
          </cell>
          <cell r="BE6">
            <v>2391</v>
          </cell>
          <cell r="BF6">
            <v>2384</v>
          </cell>
          <cell r="BG6">
            <v>2368</v>
          </cell>
          <cell r="BH6">
            <v>2366</v>
          </cell>
          <cell r="BI6">
            <v>2326</v>
          </cell>
          <cell r="BJ6">
            <v>2335</v>
          </cell>
          <cell r="BK6">
            <v>2380.6666666666665</v>
          </cell>
        </row>
        <row r="7">
          <cell r="B7" t="str">
            <v>ARAPAHOE</v>
          </cell>
          <cell r="C7">
            <v>57896</v>
          </cell>
          <cell r="D7">
            <v>58175</v>
          </cell>
          <cell r="E7">
            <v>58734</v>
          </cell>
          <cell r="F7">
            <v>59304</v>
          </cell>
          <cell r="G7">
            <v>59602</v>
          </cell>
          <cell r="H7">
            <v>59810</v>
          </cell>
          <cell r="I7">
            <v>60487</v>
          </cell>
          <cell r="J7">
            <v>60984</v>
          </cell>
          <cell r="K7">
            <v>61424</v>
          </cell>
          <cell r="L7">
            <v>61948</v>
          </cell>
          <cell r="M7">
            <v>61873</v>
          </cell>
          <cell r="N7">
            <v>62050</v>
          </cell>
          <cell r="O7">
            <v>62157</v>
          </cell>
          <cell r="P7">
            <v>62260</v>
          </cell>
          <cell r="Q7">
            <v>62662</v>
          </cell>
          <cell r="R7">
            <v>62738</v>
          </cell>
          <cell r="S7">
            <v>62920</v>
          </cell>
          <cell r="T7">
            <v>62736</v>
          </cell>
          <cell r="U7">
            <v>61347</v>
          </cell>
          <cell r="V7">
            <v>61007</v>
          </cell>
          <cell r="W7">
            <v>60910</v>
          </cell>
          <cell r="X7">
            <v>60334</v>
          </cell>
          <cell r="Y7">
            <v>61502</v>
          </cell>
          <cell r="Z7">
            <v>61257</v>
          </cell>
          <cell r="AA7">
            <v>60831</v>
          </cell>
          <cell r="AB7">
            <v>60703</v>
          </cell>
          <cell r="AC7">
            <v>60378</v>
          </cell>
          <cell r="AD7">
            <v>60915</v>
          </cell>
          <cell r="AE7">
            <v>61023</v>
          </cell>
          <cell r="AF7">
            <v>60741</v>
          </cell>
          <cell r="AG7">
            <v>60623</v>
          </cell>
          <cell r="AH7">
            <v>60683</v>
          </cell>
          <cell r="AI7">
            <v>59607</v>
          </cell>
          <cell r="AJ7">
            <v>57053</v>
          </cell>
          <cell r="AK7">
            <v>56403</v>
          </cell>
          <cell r="AL7">
            <v>56182</v>
          </cell>
          <cell r="AM7">
            <v>55553</v>
          </cell>
          <cell r="AN7">
            <v>55667</v>
          </cell>
          <cell r="AO7">
            <v>55569</v>
          </cell>
          <cell r="AP7">
            <v>54980</v>
          </cell>
          <cell r="AQ7">
            <v>55017</v>
          </cell>
          <cell r="AR7">
            <v>55978</v>
          </cell>
          <cell r="AS7">
            <v>57016</v>
          </cell>
          <cell r="AT7">
            <v>57365</v>
          </cell>
          <cell r="AU7">
            <v>57377</v>
          </cell>
          <cell r="AV7">
            <v>56372</v>
          </cell>
          <cell r="AW7">
            <v>55651</v>
          </cell>
          <cell r="AX7">
            <v>54974</v>
          </cell>
          <cell r="AY7">
            <v>54392</v>
          </cell>
          <cell r="AZ7">
            <v>54238</v>
          </cell>
          <cell r="BA7">
            <v>54697</v>
          </cell>
          <cell r="BB7">
            <v>53732</v>
          </cell>
          <cell r="BC7">
            <v>53756</v>
          </cell>
          <cell r="BD7">
            <v>53777</v>
          </cell>
          <cell r="BE7">
            <v>53339</v>
          </cell>
          <cell r="BF7">
            <v>53302</v>
          </cell>
          <cell r="BG7">
            <v>53395</v>
          </cell>
          <cell r="BH7">
            <v>53308</v>
          </cell>
          <cell r="BI7">
            <v>53445</v>
          </cell>
          <cell r="BJ7">
            <v>53333</v>
          </cell>
          <cell r="BK7">
            <v>53726.166666666664</v>
          </cell>
        </row>
        <row r="8">
          <cell r="B8" t="str">
            <v>ARCHULETA</v>
          </cell>
          <cell r="C8">
            <v>1193</v>
          </cell>
          <cell r="D8">
            <v>1236</v>
          </cell>
          <cell r="E8">
            <v>1244</v>
          </cell>
          <cell r="F8">
            <v>1247</v>
          </cell>
          <cell r="G8">
            <v>1265</v>
          </cell>
          <cell r="H8">
            <v>1276</v>
          </cell>
          <cell r="I8">
            <v>1291</v>
          </cell>
          <cell r="J8">
            <v>1286</v>
          </cell>
          <cell r="K8">
            <v>1317</v>
          </cell>
          <cell r="L8">
            <v>1321</v>
          </cell>
          <cell r="M8">
            <v>1308</v>
          </cell>
          <cell r="N8">
            <v>1307</v>
          </cell>
          <cell r="O8">
            <v>1305</v>
          </cell>
          <cell r="P8">
            <v>1313</v>
          </cell>
          <cell r="Q8">
            <v>1355</v>
          </cell>
          <cell r="R8">
            <v>1343</v>
          </cell>
          <cell r="S8">
            <v>1352</v>
          </cell>
          <cell r="T8">
            <v>1334</v>
          </cell>
          <cell r="U8">
            <v>1322</v>
          </cell>
          <cell r="V8">
            <v>1322</v>
          </cell>
          <cell r="W8">
            <v>1332</v>
          </cell>
          <cell r="X8">
            <v>1338</v>
          </cell>
          <cell r="Y8">
            <v>1365</v>
          </cell>
          <cell r="Z8">
            <v>1347</v>
          </cell>
          <cell r="AA8">
            <v>1343</v>
          </cell>
          <cell r="AB8">
            <v>1340</v>
          </cell>
          <cell r="AC8">
            <v>1339</v>
          </cell>
          <cell r="AD8">
            <v>1361</v>
          </cell>
          <cell r="AE8">
            <v>1404</v>
          </cell>
          <cell r="AF8">
            <v>1391</v>
          </cell>
          <cell r="AG8">
            <v>1381</v>
          </cell>
          <cell r="AH8">
            <v>1378</v>
          </cell>
          <cell r="AI8">
            <v>1333</v>
          </cell>
          <cell r="AJ8">
            <v>1250</v>
          </cell>
          <cell r="AK8">
            <v>1252</v>
          </cell>
          <cell r="AL8">
            <v>1259</v>
          </cell>
          <cell r="AM8">
            <v>1248</v>
          </cell>
          <cell r="AN8">
            <v>1217</v>
          </cell>
          <cell r="AO8">
            <v>1223</v>
          </cell>
          <cell r="AP8">
            <v>1222</v>
          </cell>
          <cell r="AQ8">
            <v>1198</v>
          </cell>
          <cell r="AR8">
            <v>1204</v>
          </cell>
          <cell r="AS8">
            <v>1246</v>
          </cell>
          <cell r="AT8">
            <v>1247</v>
          </cell>
          <cell r="AU8">
            <v>1242</v>
          </cell>
          <cell r="AV8">
            <v>1203</v>
          </cell>
          <cell r="AW8">
            <v>1180</v>
          </cell>
          <cell r="AX8">
            <v>1175</v>
          </cell>
          <cell r="AY8">
            <v>1188</v>
          </cell>
          <cell r="AZ8">
            <v>1182</v>
          </cell>
          <cell r="BA8">
            <v>1179</v>
          </cell>
          <cell r="BB8">
            <v>1196</v>
          </cell>
          <cell r="BC8">
            <v>1196</v>
          </cell>
          <cell r="BD8">
            <v>1197</v>
          </cell>
          <cell r="BE8">
            <v>1209</v>
          </cell>
          <cell r="BF8">
            <v>1200</v>
          </cell>
          <cell r="BG8">
            <v>1199</v>
          </cell>
          <cell r="BH8">
            <v>1187</v>
          </cell>
          <cell r="BI8">
            <v>1147</v>
          </cell>
          <cell r="BJ8">
            <v>1149</v>
          </cell>
          <cell r="BK8">
            <v>1185.75</v>
          </cell>
        </row>
        <row r="9">
          <cell r="B9" t="str">
            <v>BACA</v>
          </cell>
          <cell r="C9">
            <v>412</v>
          </cell>
          <cell r="D9">
            <v>412</v>
          </cell>
          <cell r="E9">
            <v>410</v>
          </cell>
          <cell r="F9">
            <v>415</v>
          </cell>
          <cell r="G9">
            <v>422</v>
          </cell>
          <cell r="H9">
            <v>430</v>
          </cell>
          <cell r="I9">
            <v>431</v>
          </cell>
          <cell r="J9">
            <v>436</v>
          </cell>
          <cell r="K9">
            <v>438</v>
          </cell>
          <cell r="L9">
            <v>437</v>
          </cell>
          <cell r="M9">
            <v>444</v>
          </cell>
          <cell r="N9">
            <v>461</v>
          </cell>
          <cell r="O9">
            <v>461</v>
          </cell>
          <cell r="P9">
            <v>465</v>
          </cell>
          <cell r="Q9">
            <v>464</v>
          </cell>
          <cell r="R9">
            <v>477</v>
          </cell>
          <cell r="S9">
            <v>472</v>
          </cell>
          <cell r="T9">
            <v>471</v>
          </cell>
          <cell r="U9">
            <v>468</v>
          </cell>
          <cell r="V9">
            <v>480</v>
          </cell>
          <cell r="W9">
            <v>481</v>
          </cell>
          <cell r="X9">
            <v>484</v>
          </cell>
          <cell r="Y9">
            <v>484</v>
          </cell>
          <cell r="Z9">
            <v>490</v>
          </cell>
          <cell r="AA9">
            <v>488</v>
          </cell>
          <cell r="AB9">
            <v>477</v>
          </cell>
          <cell r="AC9">
            <v>482</v>
          </cell>
          <cell r="AD9">
            <v>487</v>
          </cell>
          <cell r="AE9">
            <v>486</v>
          </cell>
          <cell r="AF9">
            <v>500</v>
          </cell>
          <cell r="AG9">
            <v>496</v>
          </cell>
          <cell r="AH9">
            <v>509</v>
          </cell>
          <cell r="AI9">
            <v>507</v>
          </cell>
          <cell r="AJ9">
            <v>497</v>
          </cell>
          <cell r="AK9">
            <v>493</v>
          </cell>
          <cell r="AL9">
            <v>482</v>
          </cell>
          <cell r="AM9">
            <v>489</v>
          </cell>
          <cell r="AN9">
            <v>487</v>
          </cell>
          <cell r="AO9">
            <v>479</v>
          </cell>
          <cell r="AP9">
            <v>488</v>
          </cell>
          <cell r="AQ9">
            <v>486</v>
          </cell>
          <cell r="AR9">
            <v>496</v>
          </cell>
          <cell r="AS9">
            <v>492</v>
          </cell>
          <cell r="AT9">
            <v>505</v>
          </cell>
          <cell r="AU9">
            <v>507</v>
          </cell>
          <cell r="AV9">
            <v>514</v>
          </cell>
          <cell r="AW9">
            <v>512</v>
          </cell>
          <cell r="AX9">
            <v>499</v>
          </cell>
          <cell r="AY9">
            <v>497</v>
          </cell>
          <cell r="AZ9">
            <v>468</v>
          </cell>
          <cell r="BA9">
            <v>454</v>
          </cell>
          <cell r="BB9">
            <v>472</v>
          </cell>
          <cell r="BC9">
            <v>473</v>
          </cell>
          <cell r="BD9">
            <v>466</v>
          </cell>
          <cell r="BE9">
            <v>471</v>
          </cell>
          <cell r="BF9">
            <v>461</v>
          </cell>
          <cell r="BG9">
            <v>471</v>
          </cell>
          <cell r="BH9">
            <v>464</v>
          </cell>
          <cell r="BI9">
            <v>459</v>
          </cell>
          <cell r="BJ9">
            <v>458</v>
          </cell>
          <cell r="BK9">
            <v>467.83333333333331</v>
          </cell>
        </row>
        <row r="10">
          <cell r="B10" t="str">
            <v>BENT</v>
          </cell>
          <cell r="C10">
            <v>644</v>
          </cell>
          <cell r="D10">
            <v>649</v>
          </cell>
          <cell r="E10">
            <v>640</v>
          </cell>
          <cell r="F10">
            <v>650</v>
          </cell>
          <cell r="G10">
            <v>653</v>
          </cell>
          <cell r="H10">
            <v>668</v>
          </cell>
          <cell r="I10">
            <v>654</v>
          </cell>
          <cell r="J10">
            <v>647</v>
          </cell>
          <cell r="K10">
            <v>643</v>
          </cell>
          <cell r="L10">
            <v>642</v>
          </cell>
          <cell r="M10">
            <v>648</v>
          </cell>
          <cell r="N10">
            <v>647</v>
          </cell>
          <cell r="O10">
            <v>648</v>
          </cell>
          <cell r="P10">
            <v>633</v>
          </cell>
          <cell r="Q10">
            <v>661</v>
          </cell>
          <cell r="R10">
            <v>658</v>
          </cell>
          <cell r="S10">
            <v>668</v>
          </cell>
          <cell r="T10">
            <v>674</v>
          </cell>
          <cell r="U10">
            <v>656</v>
          </cell>
          <cell r="V10">
            <v>660</v>
          </cell>
          <cell r="W10">
            <v>657</v>
          </cell>
          <cell r="X10">
            <v>655</v>
          </cell>
          <cell r="Y10">
            <v>679</v>
          </cell>
          <cell r="Z10">
            <v>670</v>
          </cell>
          <cell r="AA10">
            <v>659</v>
          </cell>
          <cell r="AB10">
            <v>664</v>
          </cell>
          <cell r="AC10">
            <v>662</v>
          </cell>
          <cell r="AD10">
            <v>665</v>
          </cell>
          <cell r="AE10">
            <v>655</v>
          </cell>
          <cell r="AF10">
            <v>636</v>
          </cell>
          <cell r="AG10">
            <v>640</v>
          </cell>
          <cell r="AH10">
            <v>635</v>
          </cell>
          <cell r="AI10">
            <v>626</v>
          </cell>
          <cell r="AJ10">
            <v>615</v>
          </cell>
          <cell r="AK10">
            <v>603</v>
          </cell>
          <cell r="AL10">
            <v>606</v>
          </cell>
          <cell r="AM10">
            <v>609</v>
          </cell>
          <cell r="AN10">
            <v>612</v>
          </cell>
          <cell r="AO10">
            <v>588</v>
          </cell>
          <cell r="AP10">
            <v>576</v>
          </cell>
          <cell r="AQ10">
            <v>573</v>
          </cell>
          <cell r="AR10">
            <v>609</v>
          </cell>
          <cell r="AS10">
            <v>598</v>
          </cell>
          <cell r="AT10">
            <v>600</v>
          </cell>
          <cell r="AU10">
            <v>582</v>
          </cell>
          <cell r="AV10">
            <v>551</v>
          </cell>
          <cell r="AW10">
            <v>550</v>
          </cell>
          <cell r="AX10">
            <v>544</v>
          </cell>
          <cell r="AY10">
            <v>551</v>
          </cell>
          <cell r="AZ10">
            <v>562</v>
          </cell>
          <cell r="BA10">
            <v>583</v>
          </cell>
          <cell r="BB10">
            <v>578</v>
          </cell>
          <cell r="BC10">
            <v>568</v>
          </cell>
          <cell r="BD10">
            <v>577</v>
          </cell>
          <cell r="BE10">
            <v>559</v>
          </cell>
          <cell r="BF10">
            <v>552</v>
          </cell>
          <cell r="BG10">
            <v>566</v>
          </cell>
          <cell r="BH10">
            <v>565</v>
          </cell>
          <cell r="BI10">
            <v>552</v>
          </cell>
          <cell r="BJ10">
            <v>549</v>
          </cell>
          <cell r="BK10">
            <v>563.5</v>
          </cell>
        </row>
        <row r="11">
          <cell r="B11" t="str">
            <v>BOULDER</v>
          </cell>
          <cell r="C11">
            <v>17819</v>
          </cell>
          <cell r="D11">
            <v>17872</v>
          </cell>
          <cell r="E11">
            <v>17968</v>
          </cell>
          <cell r="F11">
            <v>17978</v>
          </cell>
          <cell r="G11">
            <v>18012</v>
          </cell>
          <cell r="H11">
            <v>18025</v>
          </cell>
          <cell r="I11">
            <v>18190</v>
          </cell>
          <cell r="J11">
            <v>18363</v>
          </cell>
          <cell r="K11">
            <v>18481</v>
          </cell>
          <cell r="L11">
            <v>18633</v>
          </cell>
          <cell r="M11">
            <v>18612</v>
          </cell>
          <cell r="N11">
            <v>18730</v>
          </cell>
          <cell r="O11">
            <v>18797</v>
          </cell>
          <cell r="P11">
            <v>18862</v>
          </cell>
          <cell r="Q11">
            <v>18859</v>
          </cell>
          <cell r="R11">
            <v>18881</v>
          </cell>
          <cell r="S11">
            <v>18858</v>
          </cell>
          <cell r="T11">
            <v>18817</v>
          </cell>
          <cell r="U11">
            <v>18482</v>
          </cell>
          <cell r="V11">
            <v>18439</v>
          </cell>
          <cell r="W11">
            <v>18482</v>
          </cell>
          <cell r="X11">
            <v>18277</v>
          </cell>
          <cell r="Y11">
            <v>18696</v>
          </cell>
          <cell r="Z11">
            <v>18612</v>
          </cell>
          <cell r="AA11">
            <v>18432</v>
          </cell>
          <cell r="AB11">
            <v>18349</v>
          </cell>
          <cell r="AC11">
            <v>18256</v>
          </cell>
          <cell r="AD11">
            <v>18375</v>
          </cell>
          <cell r="AE11">
            <v>18403</v>
          </cell>
          <cell r="AF11">
            <v>18324</v>
          </cell>
          <cell r="AG11">
            <v>18240</v>
          </cell>
          <cell r="AH11">
            <v>18198</v>
          </cell>
          <cell r="AI11">
            <v>17904</v>
          </cell>
          <cell r="AJ11">
            <v>17110</v>
          </cell>
          <cell r="AK11">
            <v>16930</v>
          </cell>
          <cell r="AL11">
            <v>16970</v>
          </cell>
          <cell r="AM11">
            <v>16881</v>
          </cell>
          <cell r="AN11">
            <v>16807</v>
          </cell>
          <cell r="AO11">
            <v>16686</v>
          </cell>
          <cell r="AP11">
            <v>16448</v>
          </cell>
          <cell r="AQ11">
            <v>16336</v>
          </cell>
          <cell r="AR11">
            <v>16473</v>
          </cell>
          <cell r="AS11">
            <v>16615</v>
          </cell>
          <cell r="AT11">
            <v>16630</v>
          </cell>
          <cell r="AU11">
            <v>16668</v>
          </cell>
          <cell r="AV11">
            <v>16469</v>
          </cell>
          <cell r="AW11">
            <v>16342</v>
          </cell>
          <cell r="AX11">
            <v>16266</v>
          </cell>
          <cell r="AY11">
            <v>16044</v>
          </cell>
          <cell r="AZ11">
            <v>15996</v>
          </cell>
          <cell r="BA11">
            <v>15978</v>
          </cell>
          <cell r="BB11">
            <v>15894</v>
          </cell>
          <cell r="BC11">
            <v>15838</v>
          </cell>
          <cell r="BD11">
            <v>15748</v>
          </cell>
          <cell r="BE11">
            <v>15605</v>
          </cell>
          <cell r="BF11">
            <v>15605</v>
          </cell>
          <cell r="BG11">
            <v>15567</v>
          </cell>
          <cell r="BH11">
            <v>15479</v>
          </cell>
          <cell r="BI11">
            <v>15418</v>
          </cell>
          <cell r="BJ11">
            <v>15288</v>
          </cell>
          <cell r="BK11">
            <v>15705</v>
          </cell>
        </row>
        <row r="12">
          <cell r="B12" t="str">
            <v>BROOMFIELD</v>
          </cell>
          <cell r="C12">
            <v>2567</v>
          </cell>
          <cell r="D12">
            <v>2582</v>
          </cell>
          <cell r="E12">
            <v>2678</v>
          </cell>
          <cell r="F12">
            <v>2689</v>
          </cell>
          <cell r="G12">
            <v>2719</v>
          </cell>
          <cell r="H12">
            <v>2716</v>
          </cell>
          <cell r="I12">
            <v>2690</v>
          </cell>
          <cell r="J12">
            <v>2746</v>
          </cell>
          <cell r="K12">
            <v>2746</v>
          </cell>
          <cell r="L12">
            <v>2772</v>
          </cell>
          <cell r="M12">
            <v>2735</v>
          </cell>
          <cell r="N12">
            <v>2738</v>
          </cell>
          <cell r="O12">
            <v>2757</v>
          </cell>
          <cell r="P12">
            <v>2723</v>
          </cell>
          <cell r="Q12">
            <v>2662</v>
          </cell>
          <cell r="R12">
            <v>2684</v>
          </cell>
          <cell r="S12">
            <v>2704</v>
          </cell>
          <cell r="T12">
            <v>2723</v>
          </cell>
          <cell r="U12">
            <v>2660</v>
          </cell>
          <cell r="V12">
            <v>2711</v>
          </cell>
          <cell r="W12">
            <v>2761</v>
          </cell>
          <cell r="X12">
            <v>2747</v>
          </cell>
          <cell r="Y12">
            <v>2816</v>
          </cell>
          <cell r="Z12">
            <v>2782</v>
          </cell>
          <cell r="AA12">
            <v>2699</v>
          </cell>
          <cell r="AB12">
            <v>2706</v>
          </cell>
          <cell r="AC12">
            <v>2623</v>
          </cell>
          <cell r="AD12">
            <v>2664</v>
          </cell>
          <cell r="AE12">
            <v>2717</v>
          </cell>
          <cell r="AF12">
            <v>2676</v>
          </cell>
          <cell r="AG12">
            <v>2672</v>
          </cell>
          <cell r="AH12">
            <v>2637</v>
          </cell>
          <cell r="AI12">
            <v>2597</v>
          </cell>
          <cell r="AJ12">
            <v>2531</v>
          </cell>
          <cell r="AK12">
            <v>2562</v>
          </cell>
          <cell r="AL12">
            <v>2566</v>
          </cell>
          <cell r="AM12">
            <v>2533</v>
          </cell>
          <cell r="AN12">
            <v>2542</v>
          </cell>
          <cell r="AO12">
            <v>2564</v>
          </cell>
          <cell r="AP12">
            <v>2553</v>
          </cell>
          <cell r="AQ12">
            <v>2566</v>
          </cell>
          <cell r="AR12">
            <v>2587</v>
          </cell>
          <cell r="AS12">
            <v>2666</v>
          </cell>
          <cell r="AT12">
            <v>2688</v>
          </cell>
          <cell r="AU12">
            <v>2649</v>
          </cell>
          <cell r="AV12">
            <v>2597</v>
          </cell>
          <cell r="AW12">
            <v>2571</v>
          </cell>
          <cell r="AX12">
            <v>2558</v>
          </cell>
          <cell r="AY12">
            <v>2525</v>
          </cell>
          <cell r="AZ12">
            <v>2530</v>
          </cell>
          <cell r="BA12">
            <v>2549</v>
          </cell>
          <cell r="BB12">
            <v>2523</v>
          </cell>
          <cell r="BC12">
            <v>2517</v>
          </cell>
          <cell r="BD12">
            <v>2497</v>
          </cell>
          <cell r="BE12">
            <v>2456</v>
          </cell>
          <cell r="BF12">
            <v>2440</v>
          </cell>
          <cell r="BG12">
            <v>2441</v>
          </cell>
          <cell r="BH12">
            <v>2450</v>
          </cell>
          <cell r="BI12">
            <v>2460</v>
          </cell>
          <cell r="BJ12">
            <v>2425</v>
          </cell>
          <cell r="BK12">
            <v>2484.4166666666665</v>
          </cell>
        </row>
        <row r="13">
          <cell r="B13" t="str">
            <v>CHAFFEE</v>
          </cell>
          <cell r="C13">
            <v>1132</v>
          </cell>
          <cell r="D13">
            <v>1133</v>
          </cell>
          <cell r="E13">
            <v>1142</v>
          </cell>
          <cell r="F13">
            <v>1143</v>
          </cell>
          <cell r="G13">
            <v>1143</v>
          </cell>
          <cell r="H13">
            <v>1126</v>
          </cell>
          <cell r="I13">
            <v>1132</v>
          </cell>
          <cell r="J13">
            <v>1136</v>
          </cell>
          <cell r="K13">
            <v>1134</v>
          </cell>
          <cell r="L13">
            <v>1124</v>
          </cell>
          <cell r="M13">
            <v>1111</v>
          </cell>
          <cell r="N13">
            <v>1134</v>
          </cell>
          <cell r="O13">
            <v>1145</v>
          </cell>
          <cell r="P13">
            <v>1158</v>
          </cell>
          <cell r="Q13">
            <v>1163</v>
          </cell>
          <cell r="R13">
            <v>1173</v>
          </cell>
          <cell r="S13">
            <v>1163</v>
          </cell>
          <cell r="T13">
            <v>1183</v>
          </cell>
          <cell r="U13">
            <v>1142</v>
          </cell>
          <cell r="V13">
            <v>1136</v>
          </cell>
          <cell r="W13">
            <v>1116</v>
          </cell>
          <cell r="X13">
            <v>1148</v>
          </cell>
          <cell r="Y13">
            <v>1114</v>
          </cell>
          <cell r="Z13">
            <v>1116</v>
          </cell>
          <cell r="AA13">
            <v>1102</v>
          </cell>
          <cell r="AB13">
            <v>1103</v>
          </cell>
          <cell r="AC13">
            <v>1108</v>
          </cell>
          <cell r="AD13">
            <v>1091</v>
          </cell>
          <cell r="AE13">
            <v>1089</v>
          </cell>
          <cell r="AF13">
            <v>1059</v>
          </cell>
          <cell r="AG13">
            <v>1075</v>
          </cell>
          <cell r="AH13">
            <v>1073</v>
          </cell>
          <cell r="AI13">
            <v>1058</v>
          </cell>
          <cell r="AJ13">
            <v>1011</v>
          </cell>
          <cell r="AK13">
            <v>1030</v>
          </cell>
          <cell r="AL13">
            <v>1044</v>
          </cell>
          <cell r="AM13">
            <v>1027</v>
          </cell>
          <cell r="AN13">
            <v>1037</v>
          </cell>
          <cell r="AO13">
            <v>1031</v>
          </cell>
          <cell r="AP13">
            <v>1012</v>
          </cell>
          <cell r="AQ13">
            <v>1025</v>
          </cell>
          <cell r="AR13">
            <v>1055</v>
          </cell>
          <cell r="AS13">
            <v>1061</v>
          </cell>
          <cell r="AT13">
            <v>1063</v>
          </cell>
          <cell r="AU13">
            <v>1072</v>
          </cell>
          <cell r="AV13">
            <v>1049</v>
          </cell>
          <cell r="AW13">
            <v>997</v>
          </cell>
          <cell r="AX13">
            <v>990</v>
          </cell>
          <cell r="AY13">
            <v>970</v>
          </cell>
          <cell r="AZ13">
            <v>963</v>
          </cell>
          <cell r="BA13">
            <v>970</v>
          </cell>
          <cell r="BB13">
            <v>962</v>
          </cell>
          <cell r="BC13">
            <v>989</v>
          </cell>
          <cell r="BD13">
            <v>995</v>
          </cell>
          <cell r="BE13">
            <v>978</v>
          </cell>
          <cell r="BF13">
            <v>977</v>
          </cell>
          <cell r="BG13">
            <v>989</v>
          </cell>
          <cell r="BH13">
            <v>975</v>
          </cell>
          <cell r="BI13">
            <v>985</v>
          </cell>
          <cell r="BJ13">
            <v>995</v>
          </cell>
          <cell r="BK13">
            <v>979</v>
          </cell>
        </row>
        <row r="14">
          <cell r="B14" t="str">
            <v>CHEYENNE</v>
          </cell>
          <cell r="C14">
            <v>165</v>
          </cell>
          <cell r="D14">
            <v>166</v>
          </cell>
          <cell r="E14">
            <v>168</v>
          </cell>
          <cell r="F14">
            <v>174</v>
          </cell>
          <cell r="G14">
            <v>174</v>
          </cell>
          <cell r="H14">
            <v>176</v>
          </cell>
          <cell r="I14">
            <v>170</v>
          </cell>
          <cell r="J14">
            <v>162</v>
          </cell>
          <cell r="K14">
            <v>170</v>
          </cell>
          <cell r="L14">
            <v>176</v>
          </cell>
          <cell r="M14">
            <v>182</v>
          </cell>
          <cell r="N14">
            <v>184</v>
          </cell>
          <cell r="O14">
            <v>188</v>
          </cell>
          <cell r="P14">
            <v>190</v>
          </cell>
          <cell r="Q14">
            <v>191</v>
          </cell>
          <cell r="R14">
            <v>201</v>
          </cell>
          <cell r="S14">
            <v>203</v>
          </cell>
          <cell r="T14">
            <v>196</v>
          </cell>
          <cell r="U14">
            <v>193</v>
          </cell>
          <cell r="V14">
            <v>203</v>
          </cell>
          <cell r="W14">
            <v>209</v>
          </cell>
          <cell r="X14">
            <v>203</v>
          </cell>
          <cell r="Y14">
            <v>205</v>
          </cell>
          <cell r="Z14">
            <v>215</v>
          </cell>
          <cell r="AA14">
            <v>226</v>
          </cell>
          <cell r="AB14">
            <v>209</v>
          </cell>
          <cell r="AC14">
            <v>214</v>
          </cell>
          <cell r="AD14">
            <v>213</v>
          </cell>
          <cell r="AE14">
            <v>212</v>
          </cell>
          <cell r="AF14">
            <v>206</v>
          </cell>
          <cell r="AG14">
            <v>209</v>
          </cell>
          <cell r="AH14">
            <v>200</v>
          </cell>
          <cell r="AI14">
            <v>210</v>
          </cell>
          <cell r="AJ14">
            <v>211</v>
          </cell>
          <cell r="AK14">
            <v>209</v>
          </cell>
          <cell r="AL14">
            <v>197</v>
          </cell>
          <cell r="AM14">
            <v>188</v>
          </cell>
          <cell r="AN14">
            <v>190</v>
          </cell>
          <cell r="AO14">
            <v>192</v>
          </cell>
          <cell r="AP14">
            <v>195</v>
          </cell>
          <cell r="AQ14">
            <v>204</v>
          </cell>
          <cell r="AR14">
            <v>199</v>
          </cell>
          <cell r="AS14">
            <v>199</v>
          </cell>
          <cell r="AT14">
            <v>197</v>
          </cell>
          <cell r="AU14">
            <v>196</v>
          </cell>
          <cell r="AV14">
            <v>190</v>
          </cell>
          <cell r="AW14">
            <v>189</v>
          </cell>
          <cell r="AX14">
            <v>188</v>
          </cell>
          <cell r="AY14">
            <v>190</v>
          </cell>
          <cell r="AZ14">
            <v>203</v>
          </cell>
          <cell r="BA14">
            <v>204</v>
          </cell>
          <cell r="BB14">
            <v>200</v>
          </cell>
          <cell r="BC14">
            <v>201</v>
          </cell>
          <cell r="BD14">
            <v>199</v>
          </cell>
          <cell r="BE14">
            <v>203</v>
          </cell>
          <cell r="BF14">
            <v>199</v>
          </cell>
          <cell r="BG14">
            <v>196</v>
          </cell>
          <cell r="BH14">
            <v>194</v>
          </cell>
          <cell r="BI14">
            <v>187</v>
          </cell>
          <cell r="BJ14">
            <v>185</v>
          </cell>
          <cell r="BK14">
            <v>196.75</v>
          </cell>
        </row>
        <row r="15">
          <cell r="B15" t="str">
            <v>CLEAR CREEK</v>
          </cell>
          <cell r="C15">
            <v>458</v>
          </cell>
          <cell r="D15">
            <v>454</v>
          </cell>
          <cell r="E15">
            <v>462</v>
          </cell>
          <cell r="F15">
            <v>470</v>
          </cell>
          <cell r="G15">
            <v>469</v>
          </cell>
          <cell r="H15">
            <v>465</v>
          </cell>
          <cell r="I15">
            <v>471</v>
          </cell>
          <cell r="J15">
            <v>471</v>
          </cell>
          <cell r="K15">
            <v>481</v>
          </cell>
          <cell r="L15">
            <v>475</v>
          </cell>
          <cell r="M15">
            <v>479</v>
          </cell>
          <cell r="N15">
            <v>483</v>
          </cell>
          <cell r="O15">
            <v>498</v>
          </cell>
          <cell r="P15">
            <v>481</v>
          </cell>
          <cell r="Q15">
            <v>485</v>
          </cell>
          <cell r="R15">
            <v>471</v>
          </cell>
          <cell r="S15">
            <v>486</v>
          </cell>
          <cell r="T15">
            <v>488</v>
          </cell>
          <cell r="U15">
            <v>478</v>
          </cell>
          <cell r="V15">
            <v>493</v>
          </cell>
          <cell r="W15">
            <v>493</v>
          </cell>
          <cell r="X15">
            <v>487</v>
          </cell>
          <cell r="Y15">
            <v>508</v>
          </cell>
          <cell r="Z15">
            <v>511</v>
          </cell>
          <cell r="AA15">
            <v>510</v>
          </cell>
          <cell r="AB15">
            <v>509</v>
          </cell>
          <cell r="AC15">
            <v>493</v>
          </cell>
          <cell r="AD15">
            <v>502</v>
          </cell>
          <cell r="AE15">
            <v>486</v>
          </cell>
          <cell r="AF15">
            <v>480</v>
          </cell>
          <cell r="AG15">
            <v>481</v>
          </cell>
          <cell r="AH15">
            <v>468</v>
          </cell>
          <cell r="AI15">
            <v>462</v>
          </cell>
          <cell r="AJ15">
            <v>458</v>
          </cell>
          <cell r="AK15">
            <v>439</v>
          </cell>
          <cell r="AL15">
            <v>451</v>
          </cell>
          <cell r="AM15">
            <v>449</v>
          </cell>
          <cell r="AN15">
            <v>437</v>
          </cell>
          <cell r="AO15">
            <v>425</v>
          </cell>
          <cell r="AP15">
            <v>402</v>
          </cell>
          <cell r="AQ15">
            <v>396</v>
          </cell>
          <cell r="AR15">
            <v>406</v>
          </cell>
          <cell r="AS15">
            <v>404</v>
          </cell>
          <cell r="AT15">
            <v>405</v>
          </cell>
          <cell r="AU15">
            <v>414</v>
          </cell>
          <cell r="AV15">
            <v>406</v>
          </cell>
          <cell r="AW15">
            <v>417</v>
          </cell>
          <cell r="AX15">
            <v>407</v>
          </cell>
          <cell r="AY15">
            <v>400</v>
          </cell>
          <cell r="AZ15">
            <v>395</v>
          </cell>
          <cell r="BA15">
            <v>385</v>
          </cell>
          <cell r="BB15">
            <v>366</v>
          </cell>
          <cell r="BC15">
            <v>375</v>
          </cell>
          <cell r="BD15">
            <v>359</v>
          </cell>
          <cell r="BE15">
            <v>350</v>
          </cell>
          <cell r="BF15">
            <v>334</v>
          </cell>
          <cell r="BG15">
            <v>340</v>
          </cell>
          <cell r="BH15">
            <v>341</v>
          </cell>
          <cell r="BI15">
            <v>342</v>
          </cell>
          <cell r="BJ15">
            <v>327</v>
          </cell>
          <cell r="BK15">
            <v>359.5</v>
          </cell>
        </row>
        <row r="16">
          <cell r="B16" t="str">
            <v>CONEJOS</v>
          </cell>
          <cell r="C16">
            <v>1271</v>
          </cell>
          <cell r="D16">
            <v>1276</v>
          </cell>
          <cell r="E16">
            <v>1265</v>
          </cell>
          <cell r="F16">
            <v>1282</v>
          </cell>
          <cell r="G16">
            <v>1290</v>
          </cell>
          <cell r="H16">
            <v>1281</v>
          </cell>
          <cell r="I16">
            <v>1299</v>
          </cell>
          <cell r="J16">
            <v>1300</v>
          </cell>
          <cell r="K16">
            <v>1314</v>
          </cell>
          <cell r="L16">
            <v>1322</v>
          </cell>
          <cell r="M16">
            <v>1318</v>
          </cell>
          <cell r="N16">
            <v>1313</v>
          </cell>
          <cell r="O16">
            <v>1343</v>
          </cell>
          <cell r="P16">
            <v>1351</v>
          </cell>
          <cell r="Q16">
            <v>1362</v>
          </cell>
          <cell r="R16">
            <v>1360</v>
          </cell>
          <cell r="S16">
            <v>1375</v>
          </cell>
          <cell r="T16">
            <v>1386</v>
          </cell>
          <cell r="U16">
            <v>1345</v>
          </cell>
          <cell r="V16">
            <v>1344</v>
          </cell>
          <cell r="W16">
            <v>1339</v>
          </cell>
          <cell r="X16">
            <v>1291</v>
          </cell>
          <cell r="Y16">
            <v>1329</v>
          </cell>
          <cell r="Z16">
            <v>1321</v>
          </cell>
          <cell r="AA16">
            <v>1296</v>
          </cell>
          <cell r="AB16">
            <v>1302</v>
          </cell>
          <cell r="AC16">
            <v>1273</v>
          </cell>
          <cell r="AD16">
            <v>1268</v>
          </cell>
          <cell r="AE16">
            <v>1271</v>
          </cell>
          <cell r="AF16">
            <v>1264</v>
          </cell>
          <cell r="AG16">
            <v>1237</v>
          </cell>
          <cell r="AH16">
            <v>1243</v>
          </cell>
          <cell r="AI16">
            <v>1242</v>
          </cell>
          <cell r="AJ16">
            <v>1227</v>
          </cell>
          <cell r="AK16">
            <v>1204</v>
          </cell>
          <cell r="AL16">
            <v>1199</v>
          </cell>
          <cell r="AM16">
            <v>1178</v>
          </cell>
          <cell r="AN16">
            <v>1173</v>
          </cell>
          <cell r="AO16">
            <v>1181</v>
          </cell>
          <cell r="AP16">
            <v>1157</v>
          </cell>
          <cell r="AQ16">
            <v>1146</v>
          </cell>
          <cell r="AR16">
            <v>1171</v>
          </cell>
          <cell r="AS16">
            <v>1169</v>
          </cell>
          <cell r="AT16">
            <v>1197</v>
          </cell>
          <cell r="AU16">
            <v>1213</v>
          </cell>
          <cell r="AV16">
            <v>1180</v>
          </cell>
          <cell r="AW16">
            <v>1194</v>
          </cell>
          <cell r="AX16">
            <v>1193</v>
          </cell>
          <cell r="AY16">
            <v>1181</v>
          </cell>
          <cell r="AZ16">
            <v>1192</v>
          </cell>
          <cell r="BA16">
            <v>1210</v>
          </cell>
          <cell r="BB16">
            <v>1192</v>
          </cell>
          <cell r="BC16">
            <v>1175</v>
          </cell>
          <cell r="BD16">
            <v>1193</v>
          </cell>
          <cell r="BE16">
            <v>1187</v>
          </cell>
          <cell r="BF16">
            <v>1163</v>
          </cell>
          <cell r="BG16">
            <v>1143</v>
          </cell>
          <cell r="BH16">
            <v>1130</v>
          </cell>
          <cell r="BI16">
            <v>1132</v>
          </cell>
          <cell r="BJ16">
            <v>1111</v>
          </cell>
          <cell r="BK16">
            <v>1167.4166666666667</v>
          </cell>
        </row>
        <row r="17">
          <cell r="B17" t="str">
            <v>COSTILLA</v>
          </cell>
          <cell r="C17">
            <v>559</v>
          </cell>
          <cell r="D17">
            <v>552</v>
          </cell>
          <cell r="E17">
            <v>561</v>
          </cell>
          <cell r="F17">
            <v>565</v>
          </cell>
          <cell r="G17">
            <v>553</v>
          </cell>
          <cell r="H17">
            <v>572</v>
          </cell>
          <cell r="I17">
            <v>587</v>
          </cell>
          <cell r="J17">
            <v>592</v>
          </cell>
          <cell r="K17">
            <v>601</v>
          </cell>
          <cell r="L17">
            <v>608</v>
          </cell>
          <cell r="M17">
            <v>619</v>
          </cell>
          <cell r="N17">
            <v>628</v>
          </cell>
          <cell r="O17">
            <v>625</v>
          </cell>
          <cell r="P17">
            <v>622</v>
          </cell>
          <cell r="Q17">
            <v>610</v>
          </cell>
          <cell r="R17">
            <v>603</v>
          </cell>
          <cell r="S17">
            <v>603</v>
          </cell>
          <cell r="T17">
            <v>610</v>
          </cell>
          <cell r="U17">
            <v>607</v>
          </cell>
          <cell r="V17">
            <v>603</v>
          </cell>
          <cell r="W17">
            <v>589</v>
          </cell>
          <cell r="X17">
            <v>590</v>
          </cell>
          <cell r="Y17">
            <v>583</v>
          </cell>
          <cell r="Z17">
            <v>593</v>
          </cell>
          <cell r="AA17">
            <v>598</v>
          </cell>
          <cell r="AB17">
            <v>601</v>
          </cell>
          <cell r="AC17">
            <v>590</v>
          </cell>
          <cell r="AD17">
            <v>584</v>
          </cell>
          <cell r="AE17">
            <v>588</v>
          </cell>
          <cell r="AF17">
            <v>582</v>
          </cell>
          <cell r="AG17">
            <v>589</v>
          </cell>
          <cell r="AH17">
            <v>596</v>
          </cell>
          <cell r="AI17">
            <v>599</v>
          </cell>
          <cell r="AJ17">
            <v>593</v>
          </cell>
          <cell r="AK17">
            <v>595</v>
          </cell>
          <cell r="AL17">
            <v>597</v>
          </cell>
          <cell r="AM17">
            <v>606</v>
          </cell>
          <cell r="AN17">
            <v>597</v>
          </cell>
          <cell r="AO17">
            <v>596</v>
          </cell>
          <cell r="AP17">
            <v>597</v>
          </cell>
          <cell r="AQ17">
            <v>590</v>
          </cell>
          <cell r="AR17">
            <v>610</v>
          </cell>
          <cell r="AS17">
            <v>600</v>
          </cell>
          <cell r="AT17">
            <v>613</v>
          </cell>
          <cell r="AU17">
            <v>611</v>
          </cell>
          <cell r="AV17">
            <v>602</v>
          </cell>
          <cell r="AW17">
            <v>604</v>
          </cell>
          <cell r="AX17">
            <v>595</v>
          </cell>
          <cell r="AY17">
            <v>605</v>
          </cell>
          <cell r="AZ17">
            <v>588</v>
          </cell>
          <cell r="BA17">
            <v>591</v>
          </cell>
          <cell r="BB17">
            <v>592</v>
          </cell>
          <cell r="BC17">
            <v>591</v>
          </cell>
          <cell r="BD17">
            <v>584</v>
          </cell>
          <cell r="BE17">
            <v>593</v>
          </cell>
          <cell r="BF17">
            <v>592</v>
          </cell>
          <cell r="BG17">
            <v>584</v>
          </cell>
          <cell r="BH17">
            <v>577</v>
          </cell>
          <cell r="BI17">
            <v>569</v>
          </cell>
          <cell r="BJ17">
            <v>579</v>
          </cell>
          <cell r="BK17">
            <v>587.08333333333337</v>
          </cell>
        </row>
        <row r="18">
          <cell r="B18" t="str">
            <v>CROWLEY</v>
          </cell>
          <cell r="C18">
            <v>488</v>
          </cell>
          <cell r="D18">
            <v>480</v>
          </cell>
          <cell r="E18">
            <v>486</v>
          </cell>
          <cell r="F18">
            <v>493</v>
          </cell>
          <cell r="G18">
            <v>500</v>
          </cell>
          <cell r="H18">
            <v>499</v>
          </cell>
          <cell r="I18">
            <v>502</v>
          </cell>
          <cell r="J18">
            <v>518</v>
          </cell>
          <cell r="K18">
            <v>532</v>
          </cell>
          <cell r="L18">
            <v>527</v>
          </cell>
          <cell r="M18">
            <v>534</v>
          </cell>
          <cell r="N18">
            <v>528</v>
          </cell>
          <cell r="O18">
            <v>529</v>
          </cell>
          <cell r="P18">
            <v>529</v>
          </cell>
          <cell r="Q18">
            <v>527</v>
          </cell>
          <cell r="R18">
            <v>531</v>
          </cell>
          <cell r="S18">
            <v>540</v>
          </cell>
          <cell r="T18">
            <v>546</v>
          </cell>
          <cell r="U18">
            <v>557</v>
          </cell>
          <cell r="V18">
            <v>560</v>
          </cell>
          <cell r="W18">
            <v>550</v>
          </cell>
          <cell r="X18">
            <v>547</v>
          </cell>
          <cell r="Y18">
            <v>560</v>
          </cell>
          <cell r="Z18">
            <v>556</v>
          </cell>
          <cell r="AA18">
            <v>531</v>
          </cell>
          <cell r="AB18">
            <v>518</v>
          </cell>
          <cell r="AC18">
            <v>523</v>
          </cell>
          <cell r="AD18">
            <v>511</v>
          </cell>
          <cell r="AE18">
            <v>524</v>
          </cell>
          <cell r="AF18">
            <v>533</v>
          </cell>
          <cell r="AG18">
            <v>524</v>
          </cell>
          <cell r="AH18">
            <v>529</v>
          </cell>
          <cell r="AI18">
            <v>529</v>
          </cell>
          <cell r="AJ18">
            <v>511</v>
          </cell>
          <cell r="AK18">
            <v>504</v>
          </cell>
          <cell r="AL18">
            <v>515</v>
          </cell>
          <cell r="AM18">
            <v>528</v>
          </cell>
          <cell r="AN18">
            <v>528</v>
          </cell>
          <cell r="AO18">
            <v>512</v>
          </cell>
          <cell r="AP18">
            <v>510</v>
          </cell>
          <cell r="AQ18">
            <v>503</v>
          </cell>
          <cell r="AR18">
            <v>499</v>
          </cell>
          <cell r="AS18">
            <v>499</v>
          </cell>
          <cell r="AT18">
            <v>497</v>
          </cell>
          <cell r="AU18">
            <v>495</v>
          </cell>
          <cell r="AV18">
            <v>486</v>
          </cell>
          <cell r="AW18">
            <v>491</v>
          </cell>
          <cell r="AX18">
            <v>489</v>
          </cell>
          <cell r="AY18">
            <v>473</v>
          </cell>
          <cell r="AZ18">
            <v>461</v>
          </cell>
          <cell r="BA18">
            <v>463</v>
          </cell>
          <cell r="BB18">
            <v>462</v>
          </cell>
          <cell r="BC18">
            <v>459</v>
          </cell>
          <cell r="BD18">
            <v>458</v>
          </cell>
          <cell r="BE18">
            <v>454</v>
          </cell>
          <cell r="BF18">
            <v>456</v>
          </cell>
          <cell r="BG18">
            <v>437</v>
          </cell>
          <cell r="BH18">
            <v>449</v>
          </cell>
          <cell r="BI18">
            <v>462</v>
          </cell>
          <cell r="BJ18">
            <v>460</v>
          </cell>
          <cell r="BK18">
            <v>457.83333333333331</v>
          </cell>
        </row>
        <row r="19">
          <cell r="B19" t="str">
            <v>CUSTER</v>
          </cell>
          <cell r="C19">
            <v>281</v>
          </cell>
          <cell r="D19">
            <v>288</v>
          </cell>
          <cell r="E19">
            <v>287</v>
          </cell>
          <cell r="F19">
            <v>285</v>
          </cell>
          <cell r="G19">
            <v>282</v>
          </cell>
          <cell r="H19">
            <v>288</v>
          </cell>
          <cell r="I19">
            <v>286</v>
          </cell>
          <cell r="J19">
            <v>289</v>
          </cell>
          <cell r="K19">
            <v>297</v>
          </cell>
          <cell r="L19">
            <v>309</v>
          </cell>
          <cell r="M19">
            <v>296</v>
          </cell>
          <cell r="N19">
            <v>299</v>
          </cell>
          <cell r="O19">
            <v>312</v>
          </cell>
          <cell r="P19">
            <v>306</v>
          </cell>
          <cell r="Q19">
            <v>306</v>
          </cell>
          <cell r="R19">
            <v>303</v>
          </cell>
          <cell r="S19">
            <v>288</v>
          </cell>
          <cell r="T19">
            <v>295</v>
          </cell>
          <cell r="U19">
            <v>304</v>
          </cell>
          <cell r="V19">
            <v>309</v>
          </cell>
          <cell r="W19">
            <v>315</v>
          </cell>
          <cell r="X19">
            <v>318</v>
          </cell>
          <cell r="Y19">
            <v>331</v>
          </cell>
          <cell r="Z19">
            <v>329</v>
          </cell>
          <cell r="AA19">
            <v>315</v>
          </cell>
          <cell r="AB19">
            <v>314</v>
          </cell>
          <cell r="AC19">
            <v>321</v>
          </cell>
          <cell r="AD19">
            <v>326</v>
          </cell>
          <cell r="AE19">
            <v>325</v>
          </cell>
          <cell r="AF19">
            <v>316</v>
          </cell>
          <cell r="AG19">
            <v>314</v>
          </cell>
          <cell r="AH19">
            <v>309</v>
          </cell>
          <cell r="AI19">
            <v>321</v>
          </cell>
          <cell r="AJ19">
            <v>330</v>
          </cell>
          <cell r="AK19">
            <v>328</v>
          </cell>
          <cell r="AL19">
            <v>333</v>
          </cell>
          <cell r="AM19">
            <v>331</v>
          </cell>
          <cell r="AN19">
            <v>325</v>
          </cell>
          <cell r="AO19">
            <v>327</v>
          </cell>
          <cell r="AP19">
            <v>319</v>
          </cell>
          <cell r="AQ19">
            <v>309</v>
          </cell>
          <cell r="AR19">
            <v>313</v>
          </cell>
          <cell r="AS19">
            <v>318</v>
          </cell>
          <cell r="AT19">
            <v>309</v>
          </cell>
          <cell r="AU19">
            <v>300</v>
          </cell>
          <cell r="AV19">
            <v>289</v>
          </cell>
          <cell r="AW19">
            <v>293</v>
          </cell>
          <cell r="AX19">
            <v>290</v>
          </cell>
          <cell r="AY19">
            <v>299</v>
          </cell>
          <cell r="AZ19">
            <v>291</v>
          </cell>
          <cell r="BA19">
            <v>283</v>
          </cell>
          <cell r="BB19">
            <v>273</v>
          </cell>
          <cell r="BC19">
            <v>273</v>
          </cell>
          <cell r="BD19">
            <v>269</v>
          </cell>
          <cell r="BE19">
            <v>262</v>
          </cell>
          <cell r="BF19">
            <v>269</v>
          </cell>
          <cell r="BG19">
            <v>269</v>
          </cell>
          <cell r="BH19">
            <v>269</v>
          </cell>
          <cell r="BI19">
            <v>270</v>
          </cell>
          <cell r="BJ19">
            <v>275</v>
          </cell>
          <cell r="BK19">
            <v>275.16666666666669</v>
          </cell>
        </row>
        <row r="20">
          <cell r="B20" t="str">
            <v>DELTA</v>
          </cell>
          <cell r="C20">
            <v>3242</v>
          </cell>
          <cell r="D20">
            <v>3301</v>
          </cell>
          <cell r="E20">
            <v>3359</v>
          </cell>
          <cell r="F20">
            <v>3391</v>
          </cell>
          <cell r="G20">
            <v>3423</v>
          </cell>
          <cell r="H20">
            <v>3432</v>
          </cell>
          <cell r="I20">
            <v>3514</v>
          </cell>
          <cell r="J20">
            <v>3582</v>
          </cell>
          <cell r="K20">
            <v>3606</v>
          </cell>
          <cell r="L20">
            <v>3626</v>
          </cell>
          <cell r="M20">
            <v>3665</v>
          </cell>
          <cell r="N20">
            <v>3692</v>
          </cell>
          <cell r="O20">
            <v>3697</v>
          </cell>
          <cell r="P20">
            <v>3731</v>
          </cell>
          <cell r="Q20">
            <v>3767</v>
          </cell>
          <cell r="R20">
            <v>3773</v>
          </cell>
          <cell r="S20">
            <v>3807</v>
          </cell>
          <cell r="T20">
            <v>3827</v>
          </cell>
          <cell r="U20">
            <v>3744</v>
          </cell>
          <cell r="V20">
            <v>3783</v>
          </cell>
          <cell r="W20">
            <v>3804</v>
          </cell>
          <cell r="X20">
            <v>3819</v>
          </cell>
          <cell r="Y20">
            <v>3876</v>
          </cell>
          <cell r="Z20">
            <v>3862</v>
          </cell>
          <cell r="AA20">
            <v>3826</v>
          </cell>
          <cell r="AB20">
            <v>3831</v>
          </cell>
          <cell r="AC20">
            <v>3808</v>
          </cell>
          <cell r="AD20">
            <v>3812</v>
          </cell>
          <cell r="AE20">
            <v>3809</v>
          </cell>
          <cell r="AF20">
            <v>3778</v>
          </cell>
          <cell r="AG20">
            <v>3775</v>
          </cell>
          <cell r="AH20">
            <v>3818</v>
          </cell>
          <cell r="AI20">
            <v>3705</v>
          </cell>
          <cell r="AJ20">
            <v>3557</v>
          </cell>
          <cell r="AK20">
            <v>3544</v>
          </cell>
          <cell r="AL20">
            <v>3567</v>
          </cell>
          <cell r="AM20">
            <v>3558</v>
          </cell>
          <cell r="AN20">
            <v>3552</v>
          </cell>
          <cell r="AO20">
            <v>3542</v>
          </cell>
          <cell r="AP20">
            <v>3534</v>
          </cell>
          <cell r="AQ20">
            <v>3542</v>
          </cell>
          <cell r="AR20">
            <v>3610</v>
          </cell>
          <cell r="AS20">
            <v>3673</v>
          </cell>
          <cell r="AT20">
            <v>3655</v>
          </cell>
          <cell r="AU20">
            <v>3636</v>
          </cell>
          <cell r="AV20">
            <v>3582</v>
          </cell>
          <cell r="AW20">
            <v>3498</v>
          </cell>
          <cell r="AX20">
            <v>3443</v>
          </cell>
          <cell r="AY20">
            <v>3384</v>
          </cell>
          <cell r="AZ20">
            <v>3373</v>
          </cell>
          <cell r="BA20">
            <v>3421</v>
          </cell>
          <cell r="BB20">
            <v>3399</v>
          </cell>
          <cell r="BC20">
            <v>3396</v>
          </cell>
          <cell r="BD20">
            <v>3387</v>
          </cell>
          <cell r="BE20">
            <v>3390</v>
          </cell>
          <cell r="BF20">
            <v>3350</v>
          </cell>
          <cell r="BG20">
            <v>3373</v>
          </cell>
          <cell r="BH20">
            <v>3374</v>
          </cell>
          <cell r="BI20">
            <v>3337</v>
          </cell>
          <cell r="BJ20">
            <v>3327</v>
          </cell>
          <cell r="BK20">
            <v>3375.9166666666665</v>
          </cell>
        </row>
        <row r="21">
          <cell r="B21" t="str">
            <v>DENVER</v>
          </cell>
          <cell r="C21">
            <v>77388</v>
          </cell>
          <cell r="D21">
            <v>77637</v>
          </cell>
          <cell r="E21">
            <v>77930</v>
          </cell>
          <cell r="F21">
            <v>78150</v>
          </cell>
          <cell r="G21">
            <v>78323</v>
          </cell>
          <cell r="H21">
            <v>78670</v>
          </cell>
          <cell r="I21">
            <v>79099</v>
          </cell>
          <cell r="J21">
            <v>79608</v>
          </cell>
          <cell r="K21">
            <v>79918</v>
          </cell>
          <cell r="L21">
            <v>80401</v>
          </cell>
          <cell r="M21">
            <v>80221</v>
          </cell>
          <cell r="N21">
            <v>79967</v>
          </cell>
          <cell r="O21">
            <v>80152</v>
          </cell>
          <cell r="P21">
            <v>80255</v>
          </cell>
          <cell r="Q21">
            <v>80306</v>
          </cell>
          <cell r="R21">
            <v>80464</v>
          </cell>
          <cell r="S21">
            <v>80445</v>
          </cell>
          <cell r="T21">
            <v>80410</v>
          </cell>
          <cell r="U21">
            <v>79230</v>
          </cell>
          <cell r="V21">
            <v>78751</v>
          </cell>
          <cell r="W21">
            <v>78612</v>
          </cell>
          <cell r="X21">
            <v>77802</v>
          </cell>
          <cell r="Y21">
            <v>78749</v>
          </cell>
          <cell r="Z21">
            <v>78675</v>
          </cell>
          <cell r="AA21">
            <v>78260</v>
          </cell>
          <cell r="AB21">
            <v>78174</v>
          </cell>
          <cell r="AC21">
            <v>77760</v>
          </cell>
          <cell r="AD21">
            <v>78311</v>
          </cell>
          <cell r="AE21">
            <v>78624</v>
          </cell>
          <cell r="AF21">
            <v>78402</v>
          </cell>
          <cell r="AG21">
            <v>78122</v>
          </cell>
          <cell r="AH21">
            <v>78338</v>
          </cell>
          <cell r="AI21">
            <v>76884</v>
          </cell>
          <cell r="AJ21">
            <v>74267</v>
          </cell>
          <cell r="AK21">
            <v>73561</v>
          </cell>
          <cell r="AL21">
            <v>73013</v>
          </cell>
          <cell r="AM21">
            <v>72515</v>
          </cell>
          <cell r="AN21">
            <v>72739</v>
          </cell>
          <cell r="AO21">
            <v>72425</v>
          </cell>
          <cell r="AP21">
            <v>71851</v>
          </cell>
          <cell r="AQ21">
            <v>71666</v>
          </cell>
          <cell r="AR21">
            <v>72667</v>
          </cell>
          <cell r="AS21">
            <v>73605</v>
          </cell>
          <cell r="AT21">
            <v>73667</v>
          </cell>
          <cell r="AU21">
            <v>73631</v>
          </cell>
          <cell r="AV21">
            <v>71893</v>
          </cell>
          <cell r="AW21">
            <v>70956</v>
          </cell>
          <cell r="AX21">
            <v>69991</v>
          </cell>
          <cell r="AY21">
            <v>68785</v>
          </cell>
          <cell r="AZ21">
            <v>68560</v>
          </cell>
          <cell r="BA21">
            <v>69134</v>
          </cell>
          <cell r="BB21">
            <v>68998</v>
          </cell>
          <cell r="BC21">
            <v>69149</v>
          </cell>
          <cell r="BD21">
            <v>68992</v>
          </cell>
          <cell r="BE21">
            <v>68881</v>
          </cell>
          <cell r="BF21">
            <v>68723</v>
          </cell>
          <cell r="BG21">
            <v>68982</v>
          </cell>
          <cell r="BH21">
            <v>68829</v>
          </cell>
          <cell r="BI21">
            <v>68837</v>
          </cell>
          <cell r="BJ21">
            <v>68813</v>
          </cell>
          <cell r="BK21">
            <v>68890.25</v>
          </cell>
        </row>
        <row r="22">
          <cell r="B22" t="str">
            <v>DOLORES</v>
          </cell>
          <cell r="C22">
            <v>190</v>
          </cell>
          <cell r="D22">
            <v>192</v>
          </cell>
          <cell r="E22">
            <v>190</v>
          </cell>
          <cell r="F22">
            <v>192</v>
          </cell>
          <cell r="G22">
            <v>189</v>
          </cell>
          <cell r="H22">
            <v>184</v>
          </cell>
          <cell r="I22">
            <v>179</v>
          </cell>
          <cell r="J22">
            <v>181</v>
          </cell>
          <cell r="K22">
            <v>177</v>
          </cell>
          <cell r="L22">
            <v>171</v>
          </cell>
          <cell r="M22">
            <v>178</v>
          </cell>
          <cell r="N22">
            <v>170</v>
          </cell>
          <cell r="O22">
            <v>169</v>
          </cell>
          <cell r="P22">
            <v>168</v>
          </cell>
          <cell r="Q22">
            <v>174</v>
          </cell>
          <cell r="R22">
            <v>178</v>
          </cell>
          <cell r="S22">
            <v>188</v>
          </cell>
          <cell r="T22">
            <v>192</v>
          </cell>
          <cell r="U22">
            <v>185</v>
          </cell>
          <cell r="V22">
            <v>189</v>
          </cell>
          <cell r="W22">
            <v>197</v>
          </cell>
          <cell r="X22">
            <v>195</v>
          </cell>
          <cell r="Y22">
            <v>201</v>
          </cell>
          <cell r="Z22">
            <v>195</v>
          </cell>
          <cell r="AA22">
            <v>189</v>
          </cell>
          <cell r="AB22">
            <v>193</v>
          </cell>
          <cell r="AC22">
            <v>197</v>
          </cell>
          <cell r="AD22">
            <v>197</v>
          </cell>
          <cell r="AE22">
            <v>200</v>
          </cell>
          <cell r="AF22">
            <v>198</v>
          </cell>
          <cell r="AG22">
            <v>201</v>
          </cell>
          <cell r="AH22">
            <v>204</v>
          </cell>
          <cell r="AI22">
            <v>200</v>
          </cell>
          <cell r="AJ22">
            <v>200</v>
          </cell>
          <cell r="AK22">
            <v>193</v>
          </cell>
          <cell r="AL22">
            <v>192</v>
          </cell>
          <cell r="AM22">
            <v>197</v>
          </cell>
          <cell r="AN22">
            <v>201</v>
          </cell>
          <cell r="AO22">
            <v>198</v>
          </cell>
          <cell r="AP22">
            <v>200</v>
          </cell>
          <cell r="AQ22">
            <v>198</v>
          </cell>
          <cell r="AR22">
            <v>209</v>
          </cell>
          <cell r="AS22">
            <v>212</v>
          </cell>
          <cell r="AT22">
            <v>213</v>
          </cell>
          <cell r="AU22">
            <v>219</v>
          </cell>
          <cell r="AV22">
            <v>217</v>
          </cell>
          <cell r="AW22">
            <v>212</v>
          </cell>
          <cell r="AX22">
            <v>206</v>
          </cell>
          <cell r="AY22">
            <v>198</v>
          </cell>
          <cell r="AZ22">
            <v>203</v>
          </cell>
          <cell r="BA22">
            <v>207</v>
          </cell>
          <cell r="BB22">
            <v>198</v>
          </cell>
          <cell r="BC22">
            <v>193</v>
          </cell>
          <cell r="BD22">
            <v>203</v>
          </cell>
          <cell r="BE22">
            <v>203</v>
          </cell>
          <cell r="BF22">
            <v>203</v>
          </cell>
          <cell r="BG22">
            <v>203</v>
          </cell>
          <cell r="BH22">
            <v>198</v>
          </cell>
          <cell r="BI22">
            <v>191</v>
          </cell>
          <cell r="BJ22">
            <v>186</v>
          </cell>
          <cell r="BK22">
            <v>198.83333333333334</v>
          </cell>
        </row>
        <row r="23">
          <cell r="B23" t="str">
            <v>DOUGLAS</v>
          </cell>
          <cell r="C23">
            <v>9291</v>
          </cell>
          <cell r="D23">
            <v>9344</v>
          </cell>
          <cell r="E23">
            <v>9317</v>
          </cell>
          <cell r="F23">
            <v>9413</v>
          </cell>
          <cell r="G23">
            <v>9518</v>
          </cell>
          <cell r="H23">
            <v>9583</v>
          </cell>
          <cell r="I23">
            <v>9766</v>
          </cell>
          <cell r="J23">
            <v>9950</v>
          </cell>
          <cell r="K23">
            <v>10039</v>
          </cell>
          <cell r="L23">
            <v>10143</v>
          </cell>
          <cell r="M23">
            <v>10110</v>
          </cell>
          <cell r="N23">
            <v>10309</v>
          </cell>
          <cell r="O23">
            <v>10366</v>
          </cell>
          <cell r="P23">
            <v>10451</v>
          </cell>
          <cell r="Q23">
            <v>10464</v>
          </cell>
          <cell r="R23">
            <v>10489</v>
          </cell>
          <cell r="S23">
            <v>10589</v>
          </cell>
          <cell r="T23">
            <v>10613</v>
          </cell>
          <cell r="U23">
            <v>10270</v>
          </cell>
          <cell r="V23">
            <v>10243</v>
          </cell>
          <cell r="W23">
            <v>10238</v>
          </cell>
          <cell r="X23">
            <v>10099</v>
          </cell>
          <cell r="Y23">
            <v>10432</v>
          </cell>
          <cell r="Z23">
            <v>10385</v>
          </cell>
          <cell r="AA23">
            <v>10329</v>
          </cell>
          <cell r="AB23">
            <v>10378</v>
          </cell>
          <cell r="AC23">
            <v>10399</v>
          </cell>
          <cell r="AD23">
            <v>10527</v>
          </cell>
          <cell r="AE23">
            <v>10643</v>
          </cell>
          <cell r="AF23">
            <v>10684</v>
          </cell>
          <cell r="AG23">
            <v>10661</v>
          </cell>
          <cell r="AH23">
            <v>10694</v>
          </cell>
          <cell r="AI23">
            <v>10573</v>
          </cell>
          <cell r="AJ23">
            <v>10058</v>
          </cell>
          <cell r="AK23">
            <v>9939</v>
          </cell>
          <cell r="AL23">
            <v>9907</v>
          </cell>
          <cell r="AM23">
            <v>9818</v>
          </cell>
          <cell r="AN23">
            <v>9842</v>
          </cell>
          <cell r="AO23">
            <v>9867</v>
          </cell>
          <cell r="AP23">
            <v>9754</v>
          </cell>
          <cell r="AQ23">
            <v>9682</v>
          </cell>
          <cell r="AR23">
            <v>9790</v>
          </cell>
          <cell r="AS23">
            <v>10134</v>
          </cell>
          <cell r="AT23">
            <v>10245</v>
          </cell>
          <cell r="AU23">
            <v>10298</v>
          </cell>
          <cell r="AV23">
            <v>10142</v>
          </cell>
          <cell r="AW23">
            <v>9977</v>
          </cell>
          <cell r="AX23">
            <v>9860</v>
          </cell>
          <cell r="AY23">
            <v>9816</v>
          </cell>
          <cell r="AZ23">
            <v>9784</v>
          </cell>
          <cell r="BA23">
            <v>9826</v>
          </cell>
          <cell r="BB23">
            <v>9713</v>
          </cell>
          <cell r="BC23">
            <v>9637</v>
          </cell>
          <cell r="BD23">
            <v>9627</v>
          </cell>
          <cell r="BE23">
            <v>9571</v>
          </cell>
          <cell r="BF23">
            <v>9633</v>
          </cell>
          <cell r="BG23">
            <v>9636</v>
          </cell>
          <cell r="BH23">
            <v>9571</v>
          </cell>
          <cell r="BI23">
            <v>9607</v>
          </cell>
          <cell r="BJ23">
            <v>9660</v>
          </cell>
          <cell r="BK23">
            <v>9673.4166666666661</v>
          </cell>
        </row>
        <row r="24">
          <cell r="B24" t="str">
            <v>EAGLE</v>
          </cell>
          <cell r="C24">
            <v>3554</v>
          </cell>
          <cell r="D24">
            <v>3537</v>
          </cell>
          <cell r="E24">
            <v>3595</v>
          </cell>
          <cell r="F24">
            <v>3624</v>
          </cell>
          <cell r="G24">
            <v>3633</v>
          </cell>
          <cell r="H24">
            <v>3673</v>
          </cell>
          <cell r="I24">
            <v>3711</v>
          </cell>
          <cell r="J24">
            <v>3665</v>
          </cell>
          <cell r="K24">
            <v>3671</v>
          </cell>
          <cell r="L24">
            <v>3703</v>
          </cell>
          <cell r="M24">
            <v>3700</v>
          </cell>
          <cell r="N24">
            <v>3704</v>
          </cell>
          <cell r="O24">
            <v>3694</v>
          </cell>
          <cell r="P24">
            <v>3643</v>
          </cell>
          <cell r="Q24">
            <v>3616</v>
          </cell>
          <cell r="R24">
            <v>3574</v>
          </cell>
          <cell r="S24">
            <v>3592</v>
          </cell>
          <cell r="T24">
            <v>3508</v>
          </cell>
          <cell r="U24">
            <v>3413</v>
          </cell>
          <cell r="V24">
            <v>3399</v>
          </cell>
          <cell r="W24">
            <v>3353</v>
          </cell>
          <cell r="X24">
            <v>3352</v>
          </cell>
          <cell r="Y24">
            <v>3345</v>
          </cell>
          <cell r="Z24">
            <v>3311</v>
          </cell>
          <cell r="AA24">
            <v>3307</v>
          </cell>
          <cell r="AB24">
            <v>3230</v>
          </cell>
          <cell r="AC24">
            <v>3230</v>
          </cell>
          <cell r="AD24">
            <v>3281</v>
          </cell>
          <cell r="AE24">
            <v>3251</v>
          </cell>
          <cell r="AF24">
            <v>3244</v>
          </cell>
          <cell r="AG24">
            <v>3217</v>
          </cell>
          <cell r="AH24">
            <v>3213</v>
          </cell>
          <cell r="AI24">
            <v>3176</v>
          </cell>
          <cell r="AJ24">
            <v>2993</v>
          </cell>
          <cell r="AK24">
            <v>2942</v>
          </cell>
          <cell r="AL24">
            <v>2900</v>
          </cell>
          <cell r="AM24">
            <v>2875</v>
          </cell>
          <cell r="AN24">
            <v>2918</v>
          </cell>
          <cell r="AO24">
            <v>2861</v>
          </cell>
          <cell r="AP24">
            <v>2826</v>
          </cell>
          <cell r="AQ24">
            <v>2773</v>
          </cell>
          <cell r="AR24">
            <v>2804</v>
          </cell>
          <cell r="AS24">
            <v>2809</v>
          </cell>
          <cell r="AT24">
            <v>2769</v>
          </cell>
          <cell r="AU24">
            <v>2754</v>
          </cell>
          <cell r="AV24">
            <v>2681</v>
          </cell>
          <cell r="AW24">
            <v>2679</v>
          </cell>
          <cell r="AX24">
            <v>2617</v>
          </cell>
          <cell r="AY24">
            <v>2613</v>
          </cell>
          <cell r="AZ24">
            <v>2573</v>
          </cell>
          <cell r="BA24">
            <v>2590</v>
          </cell>
          <cell r="BB24">
            <v>2583</v>
          </cell>
          <cell r="BC24">
            <v>2599</v>
          </cell>
          <cell r="BD24">
            <v>2571</v>
          </cell>
          <cell r="BE24">
            <v>2546</v>
          </cell>
          <cell r="BF24">
            <v>2550</v>
          </cell>
          <cell r="BG24">
            <v>2573</v>
          </cell>
          <cell r="BH24">
            <v>2606</v>
          </cell>
          <cell r="BI24">
            <v>2613</v>
          </cell>
          <cell r="BJ24">
            <v>2608</v>
          </cell>
          <cell r="BK24">
            <v>2585.4166666666665</v>
          </cell>
        </row>
        <row r="25">
          <cell r="B25" t="str">
            <v>EL PASO</v>
          </cell>
          <cell r="C25">
            <v>63794</v>
          </cell>
          <cell r="D25">
            <v>64332</v>
          </cell>
          <cell r="E25">
            <v>65073</v>
          </cell>
          <cell r="F25">
            <v>65833</v>
          </cell>
          <cell r="G25">
            <v>66124</v>
          </cell>
          <cell r="H25">
            <v>66616</v>
          </cell>
          <cell r="I25">
            <v>67477</v>
          </cell>
          <cell r="J25">
            <v>68596</v>
          </cell>
          <cell r="K25">
            <v>69310</v>
          </cell>
          <cell r="L25">
            <v>69877</v>
          </cell>
          <cell r="M25">
            <v>70297</v>
          </cell>
          <cell r="N25">
            <v>70775</v>
          </cell>
          <cell r="O25">
            <v>71014</v>
          </cell>
          <cell r="P25">
            <v>71238</v>
          </cell>
          <cell r="Q25">
            <v>71801</v>
          </cell>
          <cell r="R25">
            <v>72243</v>
          </cell>
          <cell r="S25">
            <v>72473</v>
          </cell>
          <cell r="T25">
            <v>72749</v>
          </cell>
          <cell r="U25">
            <v>71754</v>
          </cell>
          <cell r="V25">
            <v>71818</v>
          </cell>
          <cell r="W25">
            <v>71831</v>
          </cell>
          <cell r="X25">
            <v>71340</v>
          </cell>
          <cell r="Y25">
            <v>72717</v>
          </cell>
          <cell r="Z25">
            <v>72562</v>
          </cell>
          <cell r="AA25">
            <v>72180</v>
          </cell>
          <cell r="AB25">
            <v>72149</v>
          </cell>
          <cell r="AC25">
            <v>72152</v>
          </cell>
          <cell r="AD25">
            <v>72876</v>
          </cell>
          <cell r="AE25">
            <v>73153</v>
          </cell>
          <cell r="AF25">
            <v>73076</v>
          </cell>
          <cell r="AG25">
            <v>73286</v>
          </cell>
          <cell r="AH25">
            <v>73739</v>
          </cell>
          <cell r="AI25">
            <v>72835</v>
          </cell>
          <cell r="AJ25">
            <v>70242</v>
          </cell>
          <cell r="AK25">
            <v>69651</v>
          </cell>
          <cell r="AL25">
            <v>69531</v>
          </cell>
          <cell r="AM25">
            <v>69037</v>
          </cell>
          <cell r="AN25">
            <v>69113</v>
          </cell>
          <cell r="AO25">
            <v>68692</v>
          </cell>
          <cell r="AP25">
            <v>68106</v>
          </cell>
          <cell r="AQ25">
            <v>67976</v>
          </cell>
          <cell r="AR25">
            <v>68634</v>
          </cell>
          <cell r="AS25">
            <v>69772</v>
          </cell>
          <cell r="AT25">
            <v>70140</v>
          </cell>
          <cell r="AU25">
            <v>70495</v>
          </cell>
          <cell r="AV25">
            <v>69414</v>
          </cell>
          <cell r="AW25">
            <v>68883</v>
          </cell>
          <cell r="AX25">
            <v>68200</v>
          </cell>
          <cell r="AY25">
            <v>67320</v>
          </cell>
          <cell r="AZ25">
            <v>66419</v>
          </cell>
          <cell r="BA25">
            <v>64614</v>
          </cell>
          <cell r="BB25">
            <v>64282</v>
          </cell>
          <cell r="BC25">
            <v>64601</v>
          </cell>
          <cell r="BD25">
            <v>64394</v>
          </cell>
          <cell r="BE25">
            <v>64489</v>
          </cell>
          <cell r="BF25">
            <v>64614</v>
          </cell>
          <cell r="BG25">
            <v>64686</v>
          </cell>
          <cell r="BH25">
            <v>64456</v>
          </cell>
          <cell r="BI25">
            <v>64356</v>
          </cell>
          <cell r="BJ25">
            <v>64303</v>
          </cell>
          <cell r="BK25">
            <v>64877.833333333336</v>
          </cell>
        </row>
        <row r="26">
          <cell r="B26" t="str">
            <v>ELBERT</v>
          </cell>
          <cell r="C26">
            <v>1178</v>
          </cell>
          <cell r="D26">
            <v>1183</v>
          </cell>
          <cell r="E26">
            <v>1204</v>
          </cell>
          <cell r="F26">
            <v>1208</v>
          </cell>
          <cell r="G26">
            <v>1199</v>
          </cell>
          <cell r="H26">
            <v>1192</v>
          </cell>
          <cell r="I26">
            <v>1195</v>
          </cell>
          <cell r="J26">
            <v>1214</v>
          </cell>
          <cell r="K26">
            <v>1245</v>
          </cell>
          <cell r="L26">
            <v>1257</v>
          </cell>
          <cell r="M26">
            <v>1261</v>
          </cell>
          <cell r="N26">
            <v>1253</v>
          </cell>
          <cell r="O26">
            <v>1259</v>
          </cell>
          <cell r="P26">
            <v>1267</v>
          </cell>
          <cell r="Q26">
            <v>1268</v>
          </cell>
          <cell r="R26">
            <v>1282</v>
          </cell>
          <cell r="S26">
            <v>1299</v>
          </cell>
          <cell r="T26">
            <v>1303</v>
          </cell>
          <cell r="U26">
            <v>1289</v>
          </cell>
          <cell r="V26">
            <v>1272</v>
          </cell>
          <cell r="W26">
            <v>1262</v>
          </cell>
          <cell r="X26">
            <v>1247</v>
          </cell>
          <cell r="Y26">
            <v>1286</v>
          </cell>
          <cell r="Z26">
            <v>1279</v>
          </cell>
          <cell r="AA26">
            <v>1279</v>
          </cell>
          <cell r="AB26">
            <v>1268</v>
          </cell>
          <cell r="AC26">
            <v>1244</v>
          </cell>
          <cell r="AD26">
            <v>1264</v>
          </cell>
          <cell r="AE26">
            <v>1273</v>
          </cell>
          <cell r="AF26">
            <v>1298</v>
          </cell>
          <cell r="AG26">
            <v>1303</v>
          </cell>
          <cell r="AH26">
            <v>1294</v>
          </cell>
          <cell r="AI26">
            <v>1246</v>
          </cell>
          <cell r="AJ26">
            <v>1215</v>
          </cell>
          <cell r="AK26">
            <v>1186</v>
          </cell>
          <cell r="AL26">
            <v>1183</v>
          </cell>
          <cell r="AM26">
            <v>1175</v>
          </cell>
          <cell r="AN26">
            <v>1185</v>
          </cell>
          <cell r="AO26">
            <v>1173</v>
          </cell>
          <cell r="AP26">
            <v>1173</v>
          </cell>
          <cell r="AQ26">
            <v>1185</v>
          </cell>
          <cell r="AR26">
            <v>1223</v>
          </cell>
          <cell r="AS26">
            <v>1241</v>
          </cell>
          <cell r="AT26">
            <v>1242</v>
          </cell>
          <cell r="AU26">
            <v>1235</v>
          </cell>
          <cell r="AV26">
            <v>1204</v>
          </cell>
          <cell r="AW26">
            <v>1188</v>
          </cell>
          <cell r="AX26">
            <v>1161</v>
          </cell>
          <cell r="AY26">
            <v>1183</v>
          </cell>
          <cell r="AZ26">
            <v>1166</v>
          </cell>
          <cell r="BA26">
            <v>1179</v>
          </cell>
          <cell r="BB26">
            <v>1187</v>
          </cell>
          <cell r="BC26">
            <v>1186</v>
          </cell>
          <cell r="BD26">
            <v>1154</v>
          </cell>
          <cell r="BE26">
            <v>1127</v>
          </cell>
          <cell r="BF26">
            <v>1154</v>
          </cell>
          <cell r="BG26">
            <v>1159</v>
          </cell>
          <cell r="BH26">
            <v>1179</v>
          </cell>
          <cell r="BI26">
            <v>1177</v>
          </cell>
          <cell r="BJ26">
            <v>1164</v>
          </cell>
          <cell r="BK26">
            <v>1167.9166666666667</v>
          </cell>
        </row>
        <row r="27">
          <cell r="B27" t="str">
            <v>FREMONT</v>
          </cell>
          <cell r="C27">
            <v>4271</v>
          </cell>
          <cell r="D27">
            <v>4240</v>
          </cell>
          <cell r="E27">
            <v>4282</v>
          </cell>
          <cell r="F27">
            <v>4317</v>
          </cell>
          <cell r="G27">
            <v>4320</v>
          </cell>
          <cell r="H27">
            <v>4305</v>
          </cell>
          <cell r="I27">
            <v>4336</v>
          </cell>
          <cell r="J27">
            <v>4390</v>
          </cell>
          <cell r="K27">
            <v>4365</v>
          </cell>
          <cell r="L27">
            <v>4359</v>
          </cell>
          <cell r="M27">
            <v>4361</v>
          </cell>
          <cell r="N27">
            <v>4394</v>
          </cell>
          <cell r="O27">
            <v>4433</v>
          </cell>
          <cell r="P27">
            <v>4468</v>
          </cell>
          <cell r="Q27">
            <v>4539</v>
          </cell>
          <cell r="R27">
            <v>4536</v>
          </cell>
          <cell r="S27">
            <v>4564</v>
          </cell>
          <cell r="T27">
            <v>4591</v>
          </cell>
          <cell r="U27">
            <v>4541</v>
          </cell>
          <cell r="V27">
            <v>4565</v>
          </cell>
          <cell r="W27">
            <v>4586</v>
          </cell>
          <cell r="X27">
            <v>4581</v>
          </cell>
          <cell r="Y27">
            <v>4596</v>
          </cell>
          <cell r="Z27">
            <v>4587</v>
          </cell>
          <cell r="AA27">
            <v>4568</v>
          </cell>
          <cell r="AB27">
            <v>4576</v>
          </cell>
          <cell r="AC27">
            <v>4542</v>
          </cell>
          <cell r="AD27">
            <v>4547</v>
          </cell>
          <cell r="AE27">
            <v>4576</v>
          </cell>
          <cell r="AF27">
            <v>4584</v>
          </cell>
          <cell r="AG27">
            <v>4602</v>
          </cell>
          <cell r="AH27">
            <v>4636</v>
          </cell>
          <cell r="AI27">
            <v>4601</v>
          </cell>
          <cell r="AJ27">
            <v>4448</v>
          </cell>
          <cell r="AK27">
            <v>4450</v>
          </cell>
          <cell r="AL27">
            <v>4453</v>
          </cell>
          <cell r="AM27">
            <v>4477</v>
          </cell>
          <cell r="AN27">
            <v>4444</v>
          </cell>
          <cell r="AO27">
            <v>4421</v>
          </cell>
          <cell r="AP27">
            <v>4463</v>
          </cell>
          <cell r="AQ27">
            <v>4473</v>
          </cell>
          <cell r="AR27">
            <v>4584</v>
          </cell>
          <cell r="AS27">
            <v>4593</v>
          </cell>
          <cell r="AT27">
            <v>4583</v>
          </cell>
          <cell r="AU27">
            <v>4597</v>
          </cell>
          <cell r="AV27">
            <v>4496</v>
          </cell>
          <cell r="AW27">
            <v>4431</v>
          </cell>
          <cell r="AX27">
            <v>4431</v>
          </cell>
          <cell r="AY27">
            <v>4410</v>
          </cell>
          <cell r="AZ27">
            <v>4326</v>
          </cell>
          <cell r="BA27">
            <v>4337</v>
          </cell>
          <cell r="BB27">
            <v>4282</v>
          </cell>
          <cell r="BC27">
            <v>4278</v>
          </cell>
          <cell r="BD27">
            <v>4268</v>
          </cell>
          <cell r="BE27">
            <v>4270</v>
          </cell>
          <cell r="BF27">
            <v>4241</v>
          </cell>
          <cell r="BG27">
            <v>4308</v>
          </cell>
          <cell r="BH27">
            <v>4287</v>
          </cell>
          <cell r="BI27">
            <v>4265</v>
          </cell>
          <cell r="BJ27">
            <v>4240</v>
          </cell>
          <cell r="BK27">
            <v>4292.666666666667</v>
          </cell>
        </row>
        <row r="28">
          <cell r="B28" t="str">
            <v>GARFIELD</v>
          </cell>
          <cell r="C28">
            <v>6134</v>
          </cell>
          <cell r="D28">
            <v>6116</v>
          </cell>
          <cell r="E28">
            <v>6198</v>
          </cell>
          <cell r="F28">
            <v>6234</v>
          </cell>
          <cell r="G28">
            <v>6240</v>
          </cell>
          <cell r="H28">
            <v>6167</v>
          </cell>
          <cell r="I28">
            <v>6272</v>
          </cell>
          <cell r="J28">
            <v>6286</v>
          </cell>
          <cell r="K28">
            <v>6385</v>
          </cell>
          <cell r="L28">
            <v>6417</v>
          </cell>
          <cell r="M28">
            <v>6416</v>
          </cell>
          <cell r="N28">
            <v>6457</v>
          </cell>
          <cell r="O28">
            <v>6476</v>
          </cell>
          <cell r="P28">
            <v>6523</v>
          </cell>
          <cell r="Q28">
            <v>6537</v>
          </cell>
          <cell r="R28">
            <v>6498</v>
          </cell>
          <cell r="S28">
            <v>6473</v>
          </cell>
          <cell r="T28">
            <v>6451</v>
          </cell>
          <cell r="U28">
            <v>6281</v>
          </cell>
          <cell r="V28">
            <v>6243</v>
          </cell>
          <cell r="W28">
            <v>6193</v>
          </cell>
          <cell r="X28">
            <v>6174</v>
          </cell>
          <cell r="Y28">
            <v>6251</v>
          </cell>
          <cell r="Z28">
            <v>6165</v>
          </cell>
          <cell r="AA28">
            <v>6069</v>
          </cell>
          <cell r="AB28">
            <v>6077</v>
          </cell>
          <cell r="AC28">
            <v>6022</v>
          </cell>
          <cell r="AD28">
            <v>6058</v>
          </cell>
          <cell r="AE28">
            <v>6049</v>
          </cell>
          <cell r="AF28">
            <v>6008</v>
          </cell>
          <cell r="AG28">
            <v>5905</v>
          </cell>
          <cell r="AH28">
            <v>5903</v>
          </cell>
          <cell r="AI28">
            <v>5807</v>
          </cell>
          <cell r="AJ28">
            <v>5630</v>
          </cell>
          <cell r="AK28">
            <v>5577</v>
          </cell>
          <cell r="AL28">
            <v>5522</v>
          </cell>
          <cell r="AM28">
            <v>5480</v>
          </cell>
          <cell r="AN28">
            <v>5522</v>
          </cell>
          <cell r="AO28">
            <v>5489</v>
          </cell>
          <cell r="AP28">
            <v>5454</v>
          </cell>
          <cell r="AQ28">
            <v>5399</v>
          </cell>
          <cell r="AR28">
            <v>5479</v>
          </cell>
          <cell r="AS28">
            <v>5498</v>
          </cell>
          <cell r="AT28">
            <v>5470</v>
          </cell>
          <cell r="AU28">
            <v>5465</v>
          </cell>
          <cell r="AV28">
            <v>5343</v>
          </cell>
          <cell r="AW28">
            <v>5318</v>
          </cell>
          <cell r="AX28">
            <v>5234</v>
          </cell>
          <cell r="AY28">
            <v>5253</v>
          </cell>
          <cell r="AZ28">
            <v>5212</v>
          </cell>
          <cell r="BA28">
            <v>5199</v>
          </cell>
          <cell r="BB28">
            <v>5210</v>
          </cell>
          <cell r="BC28">
            <v>5254</v>
          </cell>
          <cell r="BD28">
            <v>5274</v>
          </cell>
          <cell r="BE28">
            <v>5211</v>
          </cell>
          <cell r="BF28">
            <v>5227</v>
          </cell>
          <cell r="BG28">
            <v>5251</v>
          </cell>
          <cell r="BH28">
            <v>5200</v>
          </cell>
          <cell r="BI28">
            <v>5210</v>
          </cell>
          <cell r="BJ28">
            <v>5247</v>
          </cell>
          <cell r="BK28">
            <v>5229</v>
          </cell>
        </row>
        <row r="29">
          <cell r="B29" t="str">
            <v>GILPIN</v>
          </cell>
          <cell r="C29">
            <v>312</v>
          </cell>
          <cell r="D29">
            <v>308</v>
          </cell>
          <cell r="E29">
            <v>318</v>
          </cell>
          <cell r="F29">
            <v>323</v>
          </cell>
          <cell r="G29">
            <v>326</v>
          </cell>
          <cell r="H29">
            <v>327</v>
          </cell>
          <cell r="I29">
            <v>327</v>
          </cell>
          <cell r="J29">
            <v>339</v>
          </cell>
          <cell r="K29">
            <v>328</v>
          </cell>
          <cell r="L29">
            <v>329</v>
          </cell>
          <cell r="M29">
            <v>322</v>
          </cell>
          <cell r="N29">
            <v>328</v>
          </cell>
          <cell r="O29">
            <v>321</v>
          </cell>
          <cell r="P29">
            <v>323</v>
          </cell>
          <cell r="Q29">
            <v>320</v>
          </cell>
          <cell r="R29">
            <v>309</v>
          </cell>
          <cell r="S29">
            <v>306</v>
          </cell>
          <cell r="T29">
            <v>290</v>
          </cell>
          <cell r="U29">
            <v>286</v>
          </cell>
          <cell r="V29">
            <v>285</v>
          </cell>
          <cell r="W29">
            <v>281</v>
          </cell>
          <cell r="X29">
            <v>278</v>
          </cell>
          <cell r="Y29">
            <v>287</v>
          </cell>
          <cell r="Z29">
            <v>289</v>
          </cell>
          <cell r="AA29">
            <v>279</v>
          </cell>
          <cell r="AB29">
            <v>278</v>
          </cell>
          <cell r="AC29">
            <v>266</v>
          </cell>
          <cell r="AD29">
            <v>263</v>
          </cell>
          <cell r="AE29">
            <v>277</v>
          </cell>
          <cell r="AF29">
            <v>285</v>
          </cell>
          <cell r="AG29">
            <v>288</v>
          </cell>
          <cell r="AH29">
            <v>292</v>
          </cell>
          <cell r="AI29">
            <v>284</v>
          </cell>
          <cell r="AJ29">
            <v>292</v>
          </cell>
          <cell r="AK29">
            <v>290</v>
          </cell>
          <cell r="AL29">
            <v>275</v>
          </cell>
          <cell r="AM29">
            <v>271</v>
          </cell>
          <cell r="AN29">
            <v>255</v>
          </cell>
          <cell r="AO29">
            <v>256</v>
          </cell>
          <cell r="AP29">
            <v>251</v>
          </cell>
          <cell r="AQ29">
            <v>262</v>
          </cell>
          <cell r="AR29">
            <v>254</v>
          </cell>
          <cell r="AS29">
            <v>259</v>
          </cell>
          <cell r="AT29">
            <v>267</v>
          </cell>
          <cell r="AU29">
            <v>287</v>
          </cell>
          <cell r="AV29">
            <v>275</v>
          </cell>
          <cell r="AW29">
            <v>269</v>
          </cell>
          <cell r="AX29">
            <v>275</v>
          </cell>
          <cell r="AY29">
            <v>288</v>
          </cell>
          <cell r="AZ29">
            <v>298</v>
          </cell>
          <cell r="BA29">
            <v>301</v>
          </cell>
          <cell r="BB29">
            <v>306</v>
          </cell>
          <cell r="BC29">
            <v>310</v>
          </cell>
          <cell r="BD29">
            <v>310</v>
          </cell>
          <cell r="BE29">
            <v>301</v>
          </cell>
          <cell r="BF29">
            <v>303</v>
          </cell>
          <cell r="BG29">
            <v>297</v>
          </cell>
          <cell r="BH29">
            <v>296</v>
          </cell>
          <cell r="BI29">
            <v>302</v>
          </cell>
          <cell r="BJ29">
            <v>294</v>
          </cell>
          <cell r="BK29">
            <v>300.5</v>
          </cell>
        </row>
        <row r="30">
          <cell r="B30" t="str">
            <v>GRAND</v>
          </cell>
          <cell r="C30">
            <v>748</v>
          </cell>
          <cell r="D30">
            <v>754</v>
          </cell>
          <cell r="E30">
            <v>745</v>
          </cell>
          <cell r="F30">
            <v>750</v>
          </cell>
          <cell r="G30">
            <v>747</v>
          </cell>
          <cell r="H30">
            <v>749</v>
          </cell>
          <cell r="I30">
            <v>768</v>
          </cell>
          <cell r="J30">
            <v>772</v>
          </cell>
          <cell r="K30">
            <v>783</v>
          </cell>
          <cell r="L30">
            <v>784</v>
          </cell>
          <cell r="M30">
            <v>761</v>
          </cell>
          <cell r="N30">
            <v>772</v>
          </cell>
          <cell r="O30">
            <v>789</v>
          </cell>
          <cell r="P30">
            <v>779</v>
          </cell>
          <cell r="Q30">
            <v>781</v>
          </cell>
          <cell r="R30">
            <v>773</v>
          </cell>
          <cell r="S30">
            <v>759</v>
          </cell>
          <cell r="T30">
            <v>765</v>
          </cell>
          <cell r="U30">
            <v>744</v>
          </cell>
          <cell r="V30">
            <v>747</v>
          </cell>
          <cell r="W30">
            <v>751</v>
          </cell>
          <cell r="X30">
            <v>735</v>
          </cell>
          <cell r="Y30">
            <v>727</v>
          </cell>
          <cell r="Z30">
            <v>718</v>
          </cell>
          <cell r="AA30">
            <v>715</v>
          </cell>
          <cell r="AB30">
            <v>713</v>
          </cell>
          <cell r="AC30">
            <v>694</v>
          </cell>
          <cell r="AD30">
            <v>697</v>
          </cell>
          <cell r="AE30">
            <v>706</v>
          </cell>
          <cell r="AF30">
            <v>692</v>
          </cell>
          <cell r="AG30">
            <v>697</v>
          </cell>
          <cell r="AH30">
            <v>677</v>
          </cell>
          <cell r="AI30">
            <v>688</v>
          </cell>
          <cell r="AJ30">
            <v>686</v>
          </cell>
          <cell r="AK30">
            <v>667</v>
          </cell>
          <cell r="AL30">
            <v>664</v>
          </cell>
          <cell r="AM30">
            <v>668</v>
          </cell>
          <cell r="AN30">
            <v>664</v>
          </cell>
          <cell r="AO30">
            <v>668</v>
          </cell>
          <cell r="AP30">
            <v>640</v>
          </cell>
          <cell r="AQ30">
            <v>617</v>
          </cell>
          <cell r="AR30">
            <v>621</v>
          </cell>
          <cell r="AS30">
            <v>617</v>
          </cell>
          <cell r="AT30">
            <v>623</v>
          </cell>
          <cell r="AU30">
            <v>596</v>
          </cell>
          <cell r="AV30">
            <v>580</v>
          </cell>
          <cell r="AW30">
            <v>563</v>
          </cell>
          <cell r="AX30">
            <v>546</v>
          </cell>
          <cell r="AY30">
            <v>526</v>
          </cell>
          <cell r="AZ30">
            <v>521</v>
          </cell>
          <cell r="BA30">
            <v>516</v>
          </cell>
          <cell r="BB30">
            <v>537</v>
          </cell>
          <cell r="BC30">
            <v>538</v>
          </cell>
          <cell r="BD30">
            <v>541</v>
          </cell>
          <cell r="BE30">
            <v>527</v>
          </cell>
          <cell r="BF30">
            <v>536</v>
          </cell>
          <cell r="BG30">
            <v>548</v>
          </cell>
          <cell r="BH30">
            <v>540</v>
          </cell>
          <cell r="BI30">
            <v>554</v>
          </cell>
          <cell r="BJ30">
            <v>550</v>
          </cell>
          <cell r="BK30">
            <v>536.16666666666663</v>
          </cell>
        </row>
        <row r="31">
          <cell r="B31" t="str">
            <v>GUNNISON</v>
          </cell>
          <cell r="C31">
            <v>970</v>
          </cell>
          <cell r="D31">
            <v>957</v>
          </cell>
          <cell r="E31">
            <v>966</v>
          </cell>
          <cell r="F31">
            <v>961</v>
          </cell>
          <cell r="G31">
            <v>985</v>
          </cell>
          <cell r="H31">
            <v>979</v>
          </cell>
          <cell r="I31">
            <v>975</v>
          </cell>
          <cell r="J31">
            <v>984</v>
          </cell>
          <cell r="K31">
            <v>1000</v>
          </cell>
          <cell r="L31">
            <v>1007</v>
          </cell>
          <cell r="M31">
            <v>1003</v>
          </cell>
          <cell r="N31">
            <v>1015</v>
          </cell>
          <cell r="O31">
            <v>1037</v>
          </cell>
          <cell r="P31">
            <v>1039</v>
          </cell>
          <cell r="Q31">
            <v>1055</v>
          </cell>
          <cell r="R31">
            <v>1060</v>
          </cell>
          <cell r="S31">
            <v>1083</v>
          </cell>
          <cell r="T31">
            <v>1072</v>
          </cell>
          <cell r="U31">
            <v>1076</v>
          </cell>
          <cell r="V31">
            <v>1063</v>
          </cell>
          <cell r="W31">
            <v>1051</v>
          </cell>
          <cell r="X31">
            <v>1043</v>
          </cell>
          <cell r="Y31">
            <v>1040</v>
          </cell>
          <cell r="Z31">
            <v>1051</v>
          </cell>
          <cell r="AA31">
            <v>1014</v>
          </cell>
          <cell r="AB31">
            <v>1010</v>
          </cell>
          <cell r="AC31">
            <v>1012</v>
          </cell>
          <cell r="AD31">
            <v>999</v>
          </cell>
          <cell r="AE31">
            <v>1009</v>
          </cell>
          <cell r="AF31">
            <v>988</v>
          </cell>
          <cell r="AG31">
            <v>973</v>
          </cell>
          <cell r="AH31">
            <v>971</v>
          </cell>
          <cell r="AI31">
            <v>965</v>
          </cell>
          <cell r="AJ31">
            <v>929</v>
          </cell>
          <cell r="AK31">
            <v>916</v>
          </cell>
          <cell r="AL31">
            <v>907</v>
          </cell>
          <cell r="AM31">
            <v>892</v>
          </cell>
          <cell r="AN31">
            <v>893</v>
          </cell>
          <cell r="AO31">
            <v>884</v>
          </cell>
          <cell r="AP31">
            <v>884</v>
          </cell>
          <cell r="AQ31">
            <v>877</v>
          </cell>
          <cell r="AR31">
            <v>903</v>
          </cell>
          <cell r="AS31">
            <v>910</v>
          </cell>
          <cell r="AT31">
            <v>892</v>
          </cell>
          <cell r="AU31">
            <v>924</v>
          </cell>
          <cell r="AV31">
            <v>903</v>
          </cell>
          <cell r="AW31">
            <v>911</v>
          </cell>
          <cell r="AX31">
            <v>898</v>
          </cell>
          <cell r="AY31">
            <v>891</v>
          </cell>
          <cell r="AZ31">
            <v>863</v>
          </cell>
          <cell r="BA31">
            <v>873</v>
          </cell>
          <cell r="BB31">
            <v>868</v>
          </cell>
          <cell r="BC31">
            <v>880</v>
          </cell>
          <cell r="BD31">
            <v>860</v>
          </cell>
          <cell r="BE31">
            <v>849</v>
          </cell>
          <cell r="BF31">
            <v>856</v>
          </cell>
          <cell r="BG31">
            <v>862</v>
          </cell>
          <cell r="BH31">
            <v>855</v>
          </cell>
          <cell r="BI31">
            <v>836</v>
          </cell>
          <cell r="BJ31">
            <v>831</v>
          </cell>
          <cell r="BK31">
            <v>860.33333333333337</v>
          </cell>
        </row>
        <row r="32">
          <cell r="B32" t="str">
            <v>HINSDALE</v>
          </cell>
          <cell r="C32">
            <v>56</v>
          </cell>
          <cell r="D32">
            <v>58</v>
          </cell>
          <cell r="E32">
            <v>61</v>
          </cell>
          <cell r="F32">
            <v>59</v>
          </cell>
          <cell r="G32">
            <v>58</v>
          </cell>
          <cell r="H32">
            <v>58</v>
          </cell>
          <cell r="I32">
            <v>54</v>
          </cell>
          <cell r="J32">
            <v>55</v>
          </cell>
          <cell r="K32">
            <v>54</v>
          </cell>
          <cell r="L32">
            <v>55</v>
          </cell>
          <cell r="M32">
            <v>55</v>
          </cell>
          <cell r="N32">
            <v>56</v>
          </cell>
          <cell r="O32">
            <v>57</v>
          </cell>
          <cell r="P32">
            <v>58</v>
          </cell>
          <cell r="Q32">
            <v>59</v>
          </cell>
          <cell r="R32">
            <v>60</v>
          </cell>
          <cell r="S32">
            <v>63</v>
          </cell>
          <cell r="T32">
            <v>61</v>
          </cell>
          <cell r="U32">
            <v>63</v>
          </cell>
          <cell r="V32">
            <v>65</v>
          </cell>
          <cell r="W32">
            <v>70</v>
          </cell>
          <cell r="X32">
            <v>70</v>
          </cell>
          <cell r="Y32">
            <v>69</v>
          </cell>
          <cell r="Z32">
            <v>67</v>
          </cell>
          <cell r="AA32">
            <v>66</v>
          </cell>
          <cell r="AB32">
            <v>66</v>
          </cell>
          <cell r="AC32">
            <v>66</v>
          </cell>
          <cell r="AD32">
            <v>68</v>
          </cell>
          <cell r="AE32">
            <v>65</v>
          </cell>
          <cell r="AF32">
            <v>65</v>
          </cell>
          <cell r="AG32">
            <v>61</v>
          </cell>
          <cell r="AH32">
            <v>59</v>
          </cell>
          <cell r="AI32">
            <v>65</v>
          </cell>
          <cell r="AJ32">
            <v>61</v>
          </cell>
          <cell r="AK32">
            <v>60</v>
          </cell>
          <cell r="AL32">
            <v>57</v>
          </cell>
          <cell r="AM32">
            <v>51</v>
          </cell>
          <cell r="AN32">
            <v>52</v>
          </cell>
          <cell r="AO32">
            <v>51</v>
          </cell>
          <cell r="AP32">
            <v>50</v>
          </cell>
          <cell r="AQ32">
            <v>46</v>
          </cell>
          <cell r="AR32">
            <v>48</v>
          </cell>
          <cell r="AS32">
            <v>50</v>
          </cell>
          <cell r="AT32">
            <v>50</v>
          </cell>
          <cell r="AU32">
            <v>50</v>
          </cell>
          <cell r="AV32">
            <v>49</v>
          </cell>
          <cell r="AW32">
            <v>50</v>
          </cell>
          <cell r="AX32">
            <v>43</v>
          </cell>
          <cell r="AY32">
            <v>45</v>
          </cell>
          <cell r="AZ32">
            <v>43</v>
          </cell>
          <cell r="BA32">
            <v>43</v>
          </cell>
          <cell r="BB32">
            <v>44</v>
          </cell>
          <cell r="BC32">
            <v>44</v>
          </cell>
          <cell r="BD32">
            <v>49</v>
          </cell>
          <cell r="BE32">
            <v>48</v>
          </cell>
          <cell r="BF32">
            <v>44</v>
          </cell>
          <cell r="BG32">
            <v>50</v>
          </cell>
          <cell r="BH32">
            <v>51</v>
          </cell>
          <cell r="BI32">
            <v>46</v>
          </cell>
          <cell r="BJ32">
            <v>48</v>
          </cell>
          <cell r="BK32">
            <v>46.25</v>
          </cell>
        </row>
        <row r="33">
          <cell r="B33" t="str">
            <v>HUERFANO</v>
          </cell>
          <cell r="C33">
            <v>809</v>
          </cell>
          <cell r="D33">
            <v>802</v>
          </cell>
          <cell r="E33">
            <v>814</v>
          </cell>
          <cell r="F33">
            <v>804</v>
          </cell>
          <cell r="G33">
            <v>816</v>
          </cell>
          <cell r="H33">
            <v>822</v>
          </cell>
          <cell r="I33">
            <v>823</v>
          </cell>
          <cell r="J33">
            <v>844</v>
          </cell>
          <cell r="K33">
            <v>848</v>
          </cell>
          <cell r="L33">
            <v>849</v>
          </cell>
          <cell r="M33">
            <v>866</v>
          </cell>
          <cell r="N33">
            <v>888</v>
          </cell>
          <cell r="O33">
            <v>892</v>
          </cell>
          <cell r="P33">
            <v>887</v>
          </cell>
          <cell r="Q33">
            <v>899</v>
          </cell>
          <cell r="R33">
            <v>878</v>
          </cell>
          <cell r="S33">
            <v>881</v>
          </cell>
          <cell r="T33">
            <v>887</v>
          </cell>
          <cell r="U33">
            <v>878</v>
          </cell>
          <cell r="V33">
            <v>859</v>
          </cell>
          <cell r="W33">
            <v>862</v>
          </cell>
          <cell r="X33">
            <v>854</v>
          </cell>
          <cell r="Y33">
            <v>861</v>
          </cell>
          <cell r="Z33">
            <v>869</v>
          </cell>
          <cell r="AA33">
            <v>856</v>
          </cell>
          <cell r="AB33">
            <v>857</v>
          </cell>
          <cell r="AC33">
            <v>861</v>
          </cell>
          <cell r="AD33">
            <v>889</v>
          </cell>
          <cell r="AE33">
            <v>897</v>
          </cell>
          <cell r="AF33">
            <v>908</v>
          </cell>
          <cell r="AG33">
            <v>903</v>
          </cell>
          <cell r="AH33">
            <v>902</v>
          </cell>
          <cell r="AI33">
            <v>890</v>
          </cell>
          <cell r="AJ33">
            <v>870</v>
          </cell>
          <cell r="AK33">
            <v>857</v>
          </cell>
          <cell r="AL33">
            <v>868</v>
          </cell>
          <cell r="AM33">
            <v>875</v>
          </cell>
          <cell r="AN33">
            <v>876</v>
          </cell>
          <cell r="AO33">
            <v>879</v>
          </cell>
          <cell r="AP33">
            <v>866</v>
          </cell>
          <cell r="AQ33">
            <v>841</v>
          </cell>
          <cell r="AR33">
            <v>852</v>
          </cell>
          <cell r="AS33">
            <v>850</v>
          </cell>
          <cell r="AT33">
            <v>855</v>
          </cell>
          <cell r="AU33">
            <v>848</v>
          </cell>
          <cell r="AV33">
            <v>843</v>
          </cell>
          <cell r="AW33">
            <v>865</v>
          </cell>
          <cell r="AX33">
            <v>862</v>
          </cell>
          <cell r="AY33">
            <v>840</v>
          </cell>
          <cell r="AZ33">
            <v>833</v>
          </cell>
          <cell r="BA33">
            <v>835</v>
          </cell>
          <cell r="BB33">
            <v>846</v>
          </cell>
          <cell r="BC33">
            <v>855</v>
          </cell>
          <cell r="BD33">
            <v>825</v>
          </cell>
          <cell r="BE33">
            <v>823</v>
          </cell>
          <cell r="BF33">
            <v>818</v>
          </cell>
          <cell r="BG33">
            <v>854</v>
          </cell>
          <cell r="BH33">
            <v>867</v>
          </cell>
          <cell r="BI33">
            <v>862</v>
          </cell>
          <cell r="BJ33">
            <v>866</v>
          </cell>
          <cell r="BK33">
            <v>843.66666666666663</v>
          </cell>
        </row>
        <row r="34">
          <cell r="B34" t="str">
            <v>JACKSON</v>
          </cell>
          <cell r="C34">
            <v>125</v>
          </cell>
          <cell r="D34">
            <v>123</v>
          </cell>
          <cell r="E34">
            <v>124</v>
          </cell>
          <cell r="F34">
            <v>131</v>
          </cell>
          <cell r="G34">
            <v>124</v>
          </cell>
          <cell r="H34">
            <v>118</v>
          </cell>
          <cell r="I34">
            <v>118</v>
          </cell>
          <cell r="J34">
            <v>128</v>
          </cell>
          <cell r="K34">
            <v>123</v>
          </cell>
          <cell r="L34">
            <v>115</v>
          </cell>
          <cell r="M34">
            <v>129</v>
          </cell>
          <cell r="N34">
            <v>130</v>
          </cell>
          <cell r="O34">
            <v>122</v>
          </cell>
          <cell r="P34">
            <v>127</v>
          </cell>
          <cell r="Q34">
            <v>117</v>
          </cell>
          <cell r="R34">
            <v>118</v>
          </cell>
          <cell r="S34">
            <v>117</v>
          </cell>
          <cell r="T34">
            <v>116</v>
          </cell>
          <cell r="U34">
            <v>118</v>
          </cell>
          <cell r="V34">
            <v>118</v>
          </cell>
          <cell r="W34">
            <v>115</v>
          </cell>
          <cell r="X34">
            <v>111</v>
          </cell>
          <cell r="Y34">
            <v>111</v>
          </cell>
          <cell r="Z34">
            <v>101</v>
          </cell>
          <cell r="AA34">
            <v>108</v>
          </cell>
          <cell r="AB34">
            <v>112</v>
          </cell>
          <cell r="AC34">
            <v>108</v>
          </cell>
          <cell r="AD34">
            <v>105</v>
          </cell>
          <cell r="AE34">
            <v>101</v>
          </cell>
          <cell r="AF34">
            <v>110</v>
          </cell>
          <cell r="AG34">
            <v>109</v>
          </cell>
          <cell r="AH34">
            <v>113</v>
          </cell>
          <cell r="AI34">
            <v>114</v>
          </cell>
          <cell r="AJ34">
            <v>113</v>
          </cell>
          <cell r="AK34">
            <v>113</v>
          </cell>
          <cell r="AL34">
            <v>102</v>
          </cell>
          <cell r="AM34">
            <v>88</v>
          </cell>
          <cell r="AN34">
            <v>96</v>
          </cell>
          <cell r="AO34">
            <v>89</v>
          </cell>
          <cell r="AP34">
            <v>87</v>
          </cell>
          <cell r="AQ34">
            <v>93</v>
          </cell>
          <cell r="AR34">
            <v>88</v>
          </cell>
          <cell r="AS34">
            <v>93</v>
          </cell>
          <cell r="AT34">
            <v>95</v>
          </cell>
          <cell r="AU34">
            <v>97</v>
          </cell>
          <cell r="AV34">
            <v>92</v>
          </cell>
          <cell r="AW34">
            <v>87</v>
          </cell>
          <cell r="AX34">
            <v>83</v>
          </cell>
          <cell r="AY34">
            <v>83</v>
          </cell>
          <cell r="AZ34">
            <v>83</v>
          </cell>
          <cell r="BA34">
            <v>84</v>
          </cell>
          <cell r="BB34">
            <v>81</v>
          </cell>
          <cell r="BC34">
            <v>84</v>
          </cell>
          <cell r="BD34">
            <v>85</v>
          </cell>
          <cell r="BE34">
            <v>84</v>
          </cell>
          <cell r="BF34">
            <v>84</v>
          </cell>
          <cell r="BG34">
            <v>90</v>
          </cell>
          <cell r="BH34">
            <v>90</v>
          </cell>
          <cell r="BI34">
            <v>97</v>
          </cell>
          <cell r="BJ34">
            <v>94</v>
          </cell>
          <cell r="BK34">
            <v>86.583333333333329</v>
          </cell>
        </row>
        <row r="35">
          <cell r="B35" t="str">
            <v>JEFFERSON</v>
          </cell>
          <cell r="C35">
            <v>34282</v>
          </cell>
          <cell r="D35">
            <v>34385</v>
          </cell>
          <cell r="E35">
            <v>34547</v>
          </cell>
          <cell r="F35">
            <v>34844</v>
          </cell>
          <cell r="G35">
            <v>34880</v>
          </cell>
          <cell r="H35">
            <v>35056</v>
          </cell>
          <cell r="I35">
            <v>35325</v>
          </cell>
          <cell r="J35">
            <v>35698</v>
          </cell>
          <cell r="K35">
            <v>35952</v>
          </cell>
          <cell r="L35">
            <v>36153</v>
          </cell>
          <cell r="M35">
            <v>36169</v>
          </cell>
          <cell r="N35">
            <v>36247</v>
          </cell>
          <cell r="O35">
            <v>36242</v>
          </cell>
          <cell r="P35">
            <v>36333</v>
          </cell>
          <cell r="Q35">
            <v>36406</v>
          </cell>
          <cell r="R35">
            <v>36384</v>
          </cell>
          <cell r="S35">
            <v>36368</v>
          </cell>
          <cell r="T35">
            <v>36257</v>
          </cell>
          <cell r="U35">
            <v>35260</v>
          </cell>
          <cell r="V35">
            <v>35004</v>
          </cell>
          <cell r="W35">
            <v>34911</v>
          </cell>
          <cell r="X35">
            <v>34665</v>
          </cell>
          <cell r="Y35">
            <v>35256</v>
          </cell>
          <cell r="Z35">
            <v>35016</v>
          </cell>
          <cell r="AA35">
            <v>34910</v>
          </cell>
          <cell r="AB35">
            <v>34944</v>
          </cell>
          <cell r="AC35">
            <v>34717</v>
          </cell>
          <cell r="AD35">
            <v>34990</v>
          </cell>
          <cell r="AE35">
            <v>35034</v>
          </cell>
          <cell r="AF35">
            <v>34824</v>
          </cell>
          <cell r="AG35">
            <v>34801</v>
          </cell>
          <cell r="AH35">
            <v>34952</v>
          </cell>
          <cell r="AI35">
            <v>34220</v>
          </cell>
          <cell r="AJ35">
            <v>32509</v>
          </cell>
          <cell r="AK35">
            <v>31997</v>
          </cell>
          <cell r="AL35">
            <v>31679</v>
          </cell>
          <cell r="AM35">
            <v>31343</v>
          </cell>
          <cell r="AN35">
            <v>31367</v>
          </cell>
          <cell r="AO35">
            <v>31181</v>
          </cell>
          <cell r="AP35">
            <v>30868</v>
          </cell>
          <cell r="AQ35">
            <v>30741</v>
          </cell>
          <cell r="AR35">
            <v>31221</v>
          </cell>
          <cell r="AS35">
            <v>31913</v>
          </cell>
          <cell r="AT35">
            <v>32000</v>
          </cell>
          <cell r="AU35">
            <v>32183</v>
          </cell>
          <cell r="AV35">
            <v>31576</v>
          </cell>
          <cell r="AW35">
            <v>31014</v>
          </cell>
          <cell r="AX35">
            <v>30731</v>
          </cell>
          <cell r="AY35">
            <v>30471</v>
          </cell>
          <cell r="AZ35">
            <v>30408</v>
          </cell>
          <cell r="BA35">
            <v>30381</v>
          </cell>
          <cell r="BB35">
            <v>30191</v>
          </cell>
          <cell r="BC35">
            <v>30017</v>
          </cell>
          <cell r="BD35">
            <v>30026</v>
          </cell>
          <cell r="BE35">
            <v>29871</v>
          </cell>
          <cell r="BF35">
            <v>29813</v>
          </cell>
          <cell r="BG35">
            <v>30028</v>
          </cell>
          <cell r="BH35">
            <v>29943</v>
          </cell>
          <cell r="BI35">
            <v>29787</v>
          </cell>
          <cell r="BJ35">
            <v>29644</v>
          </cell>
          <cell r="BK35">
            <v>30048.333333333332</v>
          </cell>
        </row>
        <row r="36">
          <cell r="B36" t="str">
            <v>KIOWA</v>
          </cell>
          <cell r="C36">
            <v>133</v>
          </cell>
          <cell r="D36">
            <v>129</v>
          </cell>
          <cell r="E36">
            <v>125</v>
          </cell>
          <cell r="F36">
            <v>133</v>
          </cell>
          <cell r="G36">
            <v>132</v>
          </cell>
          <cell r="H36">
            <v>134</v>
          </cell>
          <cell r="I36">
            <v>128</v>
          </cell>
          <cell r="J36">
            <v>125</v>
          </cell>
          <cell r="K36">
            <v>126</v>
          </cell>
          <cell r="L36">
            <v>124</v>
          </cell>
          <cell r="M36">
            <v>130</v>
          </cell>
          <cell r="N36">
            <v>130</v>
          </cell>
          <cell r="O36">
            <v>134</v>
          </cell>
          <cell r="P36">
            <v>132</v>
          </cell>
          <cell r="Q36">
            <v>138</v>
          </cell>
          <cell r="R36">
            <v>138</v>
          </cell>
          <cell r="S36">
            <v>133</v>
          </cell>
          <cell r="T36">
            <v>135</v>
          </cell>
          <cell r="U36">
            <v>132</v>
          </cell>
          <cell r="V36">
            <v>133</v>
          </cell>
          <cell r="W36">
            <v>138</v>
          </cell>
          <cell r="X36">
            <v>142</v>
          </cell>
          <cell r="Y36">
            <v>154</v>
          </cell>
          <cell r="Z36">
            <v>149</v>
          </cell>
          <cell r="AA36">
            <v>153</v>
          </cell>
          <cell r="AB36">
            <v>154</v>
          </cell>
          <cell r="AC36">
            <v>162</v>
          </cell>
          <cell r="AD36">
            <v>165</v>
          </cell>
          <cell r="AE36">
            <v>163</v>
          </cell>
          <cell r="AF36">
            <v>166</v>
          </cell>
          <cell r="AG36">
            <v>168</v>
          </cell>
          <cell r="AH36">
            <v>162</v>
          </cell>
          <cell r="AI36">
            <v>153</v>
          </cell>
          <cell r="AJ36">
            <v>143</v>
          </cell>
          <cell r="AK36">
            <v>128</v>
          </cell>
          <cell r="AL36">
            <v>133</v>
          </cell>
          <cell r="AM36">
            <v>134</v>
          </cell>
          <cell r="AN36">
            <v>126</v>
          </cell>
          <cell r="AO36">
            <v>129</v>
          </cell>
          <cell r="AP36">
            <v>126</v>
          </cell>
          <cell r="AQ36">
            <v>141</v>
          </cell>
          <cell r="AR36">
            <v>135</v>
          </cell>
          <cell r="AS36">
            <v>154</v>
          </cell>
          <cell r="AT36">
            <v>158</v>
          </cell>
          <cell r="AU36">
            <v>161</v>
          </cell>
          <cell r="AV36">
            <v>152</v>
          </cell>
          <cell r="AW36">
            <v>150</v>
          </cell>
          <cell r="AX36">
            <v>158</v>
          </cell>
          <cell r="AY36">
            <v>164</v>
          </cell>
          <cell r="AZ36">
            <v>162</v>
          </cell>
          <cell r="BA36">
            <v>153</v>
          </cell>
          <cell r="BB36">
            <v>177</v>
          </cell>
          <cell r="BC36">
            <v>181</v>
          </cell>
          <cell r="BD36">
            <v>182</v>
          </cell>
          <cell r="BE36">
            <v>178</v>
          </cell>
          <cell r="BF36">
            <v>177</v>
          </cell>
          <cell r="BG36">
            <v>174</v>
          </cell>
          <cell r="BH36">
            <v>174</v>
          </cell>
          <cell r="BI36">
            <v>178</v>
          </cell>
          <cell r="BJ36">
            <v>179</v>
          </cell>
          <cell r="BK36">
            <v>173.25</v>
          </cell>
        </row>
        <row r="37">
          <cell r="B37" t="str">
            <v>KIT CARSON</v>
          </cell>
          <cell r="C37">
            <v>872</v>
          </cell>
          <cell r="D37">
            <v>855</v>
          </cell>
          <cell r="E37">
            <v>856</v>
          </cell>
          <cell r="F37">
            <v>884</v>
          </cell>
          <cell r="G37">
            <v>874</v>
          </cell>
          <cell r="H37">
            <v>878</v>
          </cell>
          <cell r="I37">
            <v>890</v>
          </cell>
          <cell r="J37">
            <v>891</v>
          </cell>
          <cell r="K37">
            <v>877</v>
          </cell>
          <cell r="L37">
            <v>878</v>
          </cell>
          <cell r="M37">
            <v>892</v>
          </cell>
          <cell r="N37">
            <v>903</v>
          </cell>
          <cell r="O37">
            <v>892</v>
          </cell>
          <cell r="P37">
            <v>893</v>
          </cell>
          <cell r="Q37">
            <v>893</v>
          </cell>
          <cell r="R37">
            <v>887</v>
          </cell>
          <cell r="S37">
            <v>868</v>
          </cell>
          <cell r="T37">
            <v>874</v>
          </cell>
          <cell r="U37">
            <v>849</v>
          </cell>
          <cell r="V37">
            <v>853</v>
          </cell>
          <cell r="W37">
            <v>846</v>
          </cell>
          <cell r="X37">
            <v>863</v>
          </cell>
          <cell r="Y37">
            <v>887</v>
          </cell>
          <cell r="Z37">
            <v>887</v>
          </cell>
          <cell r="AA37">
            <v>874</v>
          </cell>
          <cell r="AB37">
            <v>884</v>
          </cell>
          <cell r="AC37">
            <v>875</v>
          </cell>
          <cell r="AD37">
            <v>898</v>
          </cell>
          <cell r="AE37">
            <v>887</v>
          </cell>
          <cell r="AF37">
            <v>882</v>
          </cell>
          <cell r="AG37">
            <v>875</v>
          </cell>
          <cell r="AH37">
            <v>872</v>
          </cell>
          <cell r="AI37">
            <v>868</v>
          </cell>
          <cell r="AJ37">
            <v>857</v>
          </cell>
          <cell r="AK37">
            <v>846</v>
          </cell>
          <cell r="AL37">
            <v>856</v>
          </cell>
          <cell r="AM37">
            <v>838</v>
          </cell>
          <cell r="AN37">
            <v>845</v>
          </cell>
          <cell r="AO37">
            <v>861</v>
          </cell>
          <cell r="AP37">
            <v>844</v>
          </cell>
          <cell r="AQ37">
            <v>864</v>
          </cell>
          <cell r="AR37">
            <v>883</v>
          </cell>
          <cell r="AS37">
            <v>892</v>
          </cell>
          <cell r="AT37">
            <v>913</v>
          </cell>
          <cell r="AU37">
            <v>928</v>
          </cell>
          <cell r="AV37">
            <v>921</v>
          </cell>
          <cell r="AW37">
            <v>909</v>
          </cell>
          <cell r="AX37">
            <v>909</v>
          </cell>
          <cell r="AY37">
            <v>897</v>
          </cell>
          <cell r="AZ37">
            <v>895</v>
          </cell>
          <cell r="BA37">
            <v>877</v>
          </cell>
          <cell r="BB37">
            <v>878</v>
          </cell>
          <cell r="BC37">
            <v>880</v>
          </cell>
          <cell r="BD37">
            <v>871</v>
          </cell>
          <cell r="BE37">
            <v>873</v>
          </cell>
          <cell r="BF37">
            <v>861</v>
          </cell>
          <cell r="BG37">
            <v>856</v>
          </cell>
          <cell r="BH37">
            <v>855</v>
          </cell>
          <cell r="BI37">
            <v>846</v>
          </cell>
          <cell r="BJ37">
            <v>849</v>
          </cell>
          <cell r="BK37">
            <v>869.83333333333337</v>
          </cell>
        </row>
        <row r="38">
          <cell r="B38" t="str">
            <v>LA PLATA</v>
          </cell>
          <cell r="C38">
            <v>3642</v>
          </cell>
          <cell r="D38">
            <v>3611</v>
          </cell>
          <cell r="E38">
            <v>3644</v>
          </cell>
          <cell r="F38">
            <v>3690</v>
          </cell>
          <cell r="G38">
            <v>3721</v>
          </cell>
          <cell r="H38">
            <v>3783</v>
          </cell>
          <cell r="I38">
            <v>3828</v>
          </cell>
          <cell r="J38">
            <v>3846</v>
          </cell>
          <cell r="K38">
            <v>3862</v>
          </cell>
          <cell r="L38">
            <v>3931</v>
          </cell>
          <cell r="M38">
            <v>3872</v>
          </cell>
          <cell r="N38">
            <v>3902</v>
          </cell>
          <cell r="O38">
            <v>3925</v>
          </cell>
          <cell r="P38">
            <v>3935</v>
          </cell>
          <cell r="Q38">
            <v>3926</v>
          </cell>
          <cell r="R38">
            <v>3944</v>
          </cell>
          <cell r="S38">
            <v>3971</v>
          </cell>
          <cell r="T38">
            <v>4009</v>
          </cell>
          <cell r="U38">
            <v>3968</v>
          </cell>
          <cell r="V38">
            <v>3959</v>
          </cell>
          <cell r="W38">
            <v>4000</v>
          </cell>
          <cell r="X38">
            <v>3982</v>
          </cell>
          <cell r="Y38">
            <v>4058</v>
          </cell>
          <cell r="Z38">
            <v>4027</v>
          </cell>
          <cell r="AA38">
            <v>3995</v>
          </cell>
          <cell r="AB38">
            <v>3990</v>
          </cell>
          <cell r="AC38">
            <v>4003</v>
          </cell>
          <cell r="AD38">
            <v>4056</v>
          </cell>
          <cell r="AE38">
            <v>4040</v>
          </cell>
          <cell r="AF38">
            <v>3955</v>
          </cell>
          <cell r="AG38">
            <v>4006</v>
          </cell>
          <cell r="AH38">
            <v>4010</v>
          </cell>
          <cell r="AI38">
            <v>3918</v>
          </cell>
          <cell r="AJ38">
            <v>3737</v>
          </cell>
          <cell r="AK38">
            <v>3717</v>
          </cell>
          <cell r="AL38">
            <v>3736</v>
          </cell>
          <cell r="AM38">
            <v>3705</v>
          </cell>
          <cell r="AN38">
            <v>3730</v>
          </cell>
          <cell r="AO38">
            <v>3720</v>
          </cell>
          <cell r="AP38">
            <v>3694</v>
          </cell>
          <cell r="AQ38">
            <v>3659</v>
          </cell>
          <cell r="AR38">
            <v>3767</v>
          </cell>
          <cell r="AS38">
            <v>3809</v>
          </cell>
          <cell r="AT38">
            <v>3806</v>
          </cell>
          <cell r="AU38">
            <v>3843</v>
          </cell>
          <cell r="AV38">
            <v>3820</v>
          </cell>
          <cell r="AW38">
            <v>3851</v>
          </cell>
          <cell r="AX38">
            <v>3808</v>
          </cell>
          <cell r="AY38">
            <v>3744</v>
          </cell>
          <cell r="AZ38">
            <v>3692</v>
          </cell>
          <cell r="BA38">
            <v>3682</v>
          </cell>
          <cell r="BB38">
            <v>3669</v>
          </cell>
          <cell r="BC38">
            <v>3676</v>
          </cell>
          <cell r="BD38">
            <v>3668</v>
          </cell>
          <cell r="BE38">
            <v>3608</v>
          </cell>
          <cell r="BF38">
            <v>3600</v>
          </cell>
          <cell r="BG38">
            <v>3599</v>
          </cell>
          <cell r="BH38">
            <v>3562</v>
          </cell>
          <cell r="BI38">
            <v>3548</v>
          </cell>
          <cell r="BJ38">
            <v>3606</v>
          </cell>
          <cell r="BK38">
            <v>3637.8333333333335</v>
          </cell>
        </row>
        <row r="39">
          <cell r="B39" t="str">
            <v>LAKE</v>
          </cell>
          <cell r="C39">
            <v>882</v>
          </cell>
          <cell r="D39">
            <v>888</v>
          </cell>
          <cell r="E39">
            <v>879</v>
          </cell>
          <cell r="F39">
            <v>879</v>
          </cell>
          <cell r="G39">
            <v>889</v>
          </cell>
          <cell r="H39">
            <v>912</v>
          </cell>
          <cell r="I39">
            <v>877</v>
          </cell>
          <cell r="J39">
            <v>876</v>
          </cell>
          <cell r="K39">
            <v>882</v>
          </cell>
          <cell r="L39">
            <v>866</v>
          </cell>
          <cell r="M39">
            <v>854</v>
          </cell>
          <cell r="N39">
            <v>847</v>
          </cell>
          <cell r="O39">
            <v>851</v>
          </cell>
          <cell r="P39">
            <v>860</v>
          </cell>
          <cell r="Q39">
            <v>855</v>
          </cell>
          <cell r="R39">
            <v>859</v>
          </cell>
          <cell r="S39">
            <v>846</v>
          </cell>
          <cell r="T39">
            <v>823</v>
          </cell>
          <cell r="U39">
            <v>796</v>
          </cell>
          <cell r="V39">
            <v>795</v>
          </cell>
          <cell r="W39">
            <v>796</v>
          </cell>
          <cell r="X39">
            <v>804</v>
          </cell>
          <cell r="Y39">
            <v>801</v>
          </cell>
          <cell r="Z39">
            <v>786</v>
          </cell>
          <cell r="AA39">
            <v>744</v>
          </cell>
          <cell r="AB39">
            <v>725</v>
          </cell>
          <cell r="AC39">
            <v>714</v>
          </cell>
          <cell r="AD39">
            <v>727</v>
          </cell>
          <cell r="AE39">
            <v>691</v>
          </cell>
          <cell r="AF39">
            <v>687</v>
          </cell>
          <cell r="AG39">
            <v>670</v>
          </cell>
          <cell r="AH39">
            <v>681</v>
          </cell>
          <cell r="AI39">
            <v>653</v>
          </cell>
          <cell r="AJ39">
            <v>626</v>
          </cell>
          <cell r="AK39">
            <v>627</v>
          </cell>
          <cell r="AL39">
            <v>605</v>
          </cell>
          <cell r="AM39">
            <v>617</v>
          </cell>
          <cell r="AN39">
            <v>615</v>
          </cell>
          <cell r="AO39">
            <v>611</v>
          </cell>
          <cell r="AP39">
            <v>598</v>
          </cell>
          <cell r="AQ39">
            <v>623</v>
          </cell>
          <cell r="AR39">
            <v>608</v>
          </cell>
          <cell r="AS39">
            <v>598</v>
          </cell>
          <cell r="AT39">
            <v>607</v>
          </cell>
          <cell r="AU39">
            <v>604</v>
          </cell>
          <cell r="AV39">
            <v>597</v>
          </cell>
          <cell r="AW39">
            <v>602</v>
          </cell>
          <cell r="AX39">
            <v>588</v>
          </cell>
          <cell r="AY39">
            <v>585</v>
          </cell>
          <cell r="AZ39">
            <v>579</v>
          </cell>
          <cell r="BA39">
            <v>574</v>
          </cell>
          <cell r="BB39">
            <v>588</v>
          </cell>
          <cell r="BC39">
            <v>589</v>
          </cell>
          <cell r="BD39">
            <v>570</v>
          </cell>
          <cell r="BE39">
            <v>561</v>
          </cell>
          <cell r="BF39">
            <v>556</v>
          </cell>
          <cell r="BG39">
            <v>573</v>
          </cell>
          <cell r="BH39">
            <v>571</v>
          </cell>
          <cell r="BI39">
            <v>575</v>
          </cell>
          <cell r="BJ39">
            <v>554</v>
          </cell>
          <cell r="BK39">
            <v>572.91666666666663</v>
          </cell>
        </row>
        <row r="40">
          <cell r="B40" t="str">
            <v>LARIMER</v>
          </cell>
          <cell r="C40">
            <v>21836</v>
          </cell>
          <cell r="D40">
            <v>21987</v>
          </cell>
          <cell r="E40">
            <v>22047</v>
          </cell>
          <cell r="F40">
            <v>22305</v>
          </cell>
          <cell r="G40">
            <v>22328</v>
          </cell>
          <cell r="H40">
            <v>22358</v>
          </cell>
          <cell r="I40">
            <v>22564</v>
          </cell>
          <cell r="J40">
            <v>22769</v>
          </cell>
          <cell r="K40">
            <v>22819</v>
          </cell>
          <cell r="L40">
            <v>23061</v>
          </cell>
          <cell r="M40">
            <v>22841</v>
          </cell>
          <cell r="N40">
            <v>22921</v>
          </cell>
          <cell r="O40">
            <v>22933</v>
          </cell>
          <cell r="P40">
            <v>22933</v>
          </cell>
          <cell r="Q40">
            <v>23036</v>
          </cell>
          <cell r="R40">
            <v>23032</v>
          </cell>
          <cell r="S40">
            <v>23000</v>
          </cell>
          <cell r="T40">
            <v>23023</v>
          </cell>
          <cell r="U40">
            <v>22674</v>
          </cell>
          <cell r="V40">
            <v>22641</v>
          </cell>
          <cell r="W40">
            <v>22571</v>
          </cell>
          <cell r="X40">
            <v>22483</v>
          </cell>
          <cell r="Y40">
            <v>22828</v>
          </cell>
          <cell r="Z40">
            <v>22681</v>
          </cell>
          <cell r="AA40">
            <v>22605</v>
          </cell>
          <cell r="AB40">
            <v>22587</v>
          </cell>
          <cell r="AC40">
            <v>22430</v>
          </cell>
          <cell r="AD40">
            <v>22595</v>
          </cell>
          <cell r="AE40">
            <v>22620</v>
          </cell>
          <cell r="AF40">
            <v>22518</v>
          </cell>
          <cell r="AG40">
            <v>22626</v>
          </cell>
          <cell r="AH40">
            <v>22662</v>
          </cell>
          <cell r="AI40">
            <v>22239</v>
          </cell>
          <cell r="AJ40">
            <v>21444</v>
          </cell>
          <cell r="AK40">
            <v>21277</v>
          </cell>
          <cell r="AL40">
            <v>21324</v>
          </cell>
          <cell r="AM40">
            <v>21073</v>
          </cell>
          <cell r="AN40">
            <v>21066</v>
          </cell>
          <cell r="AO40">
            <v>20953</v>
          </cell>
          <cell r="AP40">
            <v>20834</v>
          </cell>
          <cell r="AQ40">
            <v>20890</v>
          </cell>
          <cell r="AR40">
            <v>21166</v>
          </cell>
          <cell r="AS40">
            <v>21413</v>
          </cell>
          <cell r="AT40">
            <v>21342</v>
          </cell>
          <cell r="AU40">
            <v>21340</v>
          </cell>
          <cell r="AV40">
            <v>21022</v>
          </cell>
          <cell r="AW40">
            <v>20814</v>
          </cell>
          <cell r="AX40">
            <v>20729</v>
          </cell>
          <cell r="AY40">
            <v>20588</v>
          </cell>
          <cell r="AZ40">
            <v>20538</v>
          </cell>
          <cell r="BA40">
            <v>20536</v>
          </cell>
          <cell r="BB40">
            <v>20391</v>
          </cell>
          <cell r="BC40">
            <v>20436</v>
          </cell>
          <cell r="BD40">
            <v>20349</v>
          </cell>
          <cell r="BE40">
            <v>20335</v>
          </cell>
          <cell r="BF40">
            <v>20351</v>
          </cell>
          <cell r="BG40">
            <v>20428</v>
          </cell>
          <cell r="BH40">
            <v>20497</v>
          </cell>
          <cell r="BI40">
            <v>20373</v>
          </cell>
          <cell r="BJ40">
            <v>20325</v>
          </cell>
          <cell r="BK40">
            <v>20428.916666666668</v>
          </cell>
        </row>
        <row r="41">
          <cell r="B41" t="str">
            <v>LAS ANIMAS</v>
          </cell>
          <cell r="C41">
            <v>1690</v>
          </cell>
          <cell r="D41">
            <v>1702</v>
          </cell>
          <cell r="E41">
            <v>1699</v>
          </cell>
          <cell r="F41">
            <v>1712</v>
          </cell>
          <cell r="G41">
            <v>1726</v>
          </cell>
          <cell r="H41">
            <v>1719</v>
          </cell>
          <cell r="I41">
            <v>1725</v>
          </cell>
          <cell r="J41">
            <v>1734</v>
          </cell>
          <cell r="K41">
            <v>1741</v>
          </cell>
          <cell r="L41">
            <v>1769</v>
          </cell>
          <cell r="M41">
            <v>1767</v>
          </cell>
          <cell r="N41">
            <v>1784</v>
          </cell>
          <cell r="O41">
            <v>1796</v>
          </cell>
          <cell r="P41">
            <v>1821</v>
          </cell>
          <cell r="Q41">
            <v>1842</v>
          </cell>
          <cell r="R41">
            <v>1848</v>
          </cell>
          <cell r="S41">
            <v>1839</v>
          </cell>
          <cell r="T41">
            <v>1836</v>
          </cell>
          <cell r="U41">
            <v>1823</v>
          </cell>
          <cell r="V41">
            <v>1837</v>
          </cell>
          <cell r="W41">
            <v>1841</v>
          </cell>
          <cell r="X41">
            <v>1858</v>
          </cell>
          <cell r="Y41">
            <v>1923</v>
          </cell>
          <cell r="Z41">
            <v>1933</v>
          </cell>
          <cell r="AA41">
            <v>1917</v>
          </cell>
          <cell r="AB41">
            <v>1901</v>
          </cell>
          <cell r="AC41">
            <v>1907</v>
          </cell>
          <cell r="AD41">
            <v>1907</v>
          </cell>
          <cell r="AE41">
            <v>1894</v>
          </cell>
          <cell r="AF41">
            <v>1892</v>
          </cell>
          <cell r="AG41">
            <v>1919</v>
          </cell>
          <cell r="AH41">
            <v>1905</v>
          </cell>
          <cell r="AI41">
            <v>1877</v>
          </cell>
          <cell r="AJ41">
            <v>1800</v>
          </cell>
          <cell r="AK41">
            <v>1798</v>
          </cell>
          <cell r="AL41">
            <v>1821</v>
          </cell>
          <cell r="AM41">
            <v>1825</v>
          </cell>
          <cell r="AN41">
            <v>1829</v>
          </cell>
          <cell r="AO41">
            <v>1807</v>
          </cell>
          <cell r="AP41">
            <v>1783</v>
          </cell>
          <cell r="AQ41">
            <v>1800</v>
          </cell>
          <cell r="AR41">
            <v>1836</v>
          </cell>
          <cell r="AS41">
            <v>1835</v>
          </cell>
          <cell r="AT41">
            <v>1850</v>
          </cell>
          <cell r="AU41">
            <v>1846</v>
          </cell>
          <cell r="AV41">
            <v>1832</v>
          </cell>
          <cell r="AW41">
            <v>1821</v>
          </cell>
          <cell r="AX41">
            <v>1814</v>
          </cell>
          <cell r="AY41">
            <v>1843</v>
          </cell>
          <cell r="AZ41">
            <v>1807</v>
          </cell>
          <cell r="BA41">
            <v>1811</v>
          </cell>
          <cell r="BB41">
            <v>1796</v>
          </cell>
          <cell r="BC41">
            <v>1753</v>
          </cell>
          <cell r="BD41">
            <v>1777</v>
          </cell>
          <cell r="BE41">
            <v>1747</v>
          </cell>
          <cell r="BF41">
            <v>1756</v>
          </cell>
          <cell r="BG41">
            <v>1754</v>
          </cell>
          <cell r="BH41">
            <v>1792</v>
          </cell>
          <cell r="BI41">
            <v>1788</v>
          </cell>
          <cell r="BJ41">
            <v>1813</v>
          </cell>
          <cell r="BK41">
            <v>1786.4166666666667</v>
          </cell>
        </row>
        <row r="42">
          <cell r="B42" t="str">
            <v>LINCOLN</v>
          </cell>
          <cell r="C42">
            <v>495</v>
          </cell>
          <cell r="D42">
            <v>484</v>
          </cell>
          <cell r="E42">
            <v>496</v>
          </cell>
          <cell r="F42">
            <v>495</v>
          </cell>
          <cell r="G42">
            <v>498</v>
          </cell>
          <cell r="H42">
            <v>495</v>
          </cell>
          <cell r="I42">
            <v>507</v>
          </cell>
          <cell r="J42">
            <v>502</v>
          </cell>
          <cell r="K42">
            <v>510</v>
          </cell>
          <cell r="L42">
            <v>512</v>
          </cell>
          <cell r="M42">
            <v>518</v>
          </cell>
          <cell r="N42">
            <v>538</v>
          </cell>
          <cell r="O42">
            <v>549</v>
          </cell>
          <cell r="P42">
            <v>542</v>
          </cell>
          <cell r="Q42">
            <v>536</v>
          </cell>
          <cell r="R42">
            <v>544</v>
          </cell>
          <cell r="S42">
            <v>550</v>
          </cell>
          <cell r="T42">
            <v>551</v>
          </cell>
          <cell r="U42">
            <v>513</v>
          </cell>
          <cell r="V42">
            <v>510</v>
          </cell>
          <cell r="W42">
            <v>516</v>
          </cell>
          <cell r="X42">
            <v>520</v>
          </cell>
          <cell r="Y42">
            <v>539</v>
          </cell>
          <cell r="Z42">
            <v>536</v>
          </cell>
          <cell r="AA42">
            <v>525</v>
          </cell>
          <cell r="AB42">
            <v>527</v>
          </cell>
          <cell r="AC42">
            <v>519</v>
          </cell>
          <cell r="AD42">
            <v>531</v>
          </cell>
          <cell r="AE42">
            <v>539</v>
          </cell>
          <cell r="AF42">
            <v>535</v>
          </cell>
          <cell r="AG42">
            <v>522</v>
          </cell>
          <cell r="AH42">
            <v>527</v>
          </cell>
          <cell r="AI42">
            <v>529</v>
          </cell>
          <cell r="AJ42">
            <v>523</v>
          </cell>
          <cell r="AK42">
            <v>520</v>
          </cell>
          <cell r="AL42">
            <v>523</v>
          </cell>
          <cell r="AM42">
            <v>522</v>
          </cell>
          <cell r="AN42">
            <v>535</v>
          </cell>
          <cell r="AO42">
            <v>538</v>
          </cell>
          <cell r="AP42">
            <v>521</v>
          </cell>
          <cell r="AQ42">
            <v>525</v>
          </cell>
          <cell r="AR42">
            <v>541</v>
          </cell>
          <cell r="AS42">
            <v>536</v>
          </cell>
          <cell r="AT42">
            <v>534</v>
          </cell>
          <cell r="AU42">
            <v>533</v>
          </cell>
          <cell r="AV42">
            <v>524</v>
          </cell>
          <cell r="AW42">
            <v>524</v>
          </cell>
          <cell r="AX42">
            <v>523</v>
          </cell>
          <cell r="AY42">
            <v>535</v>
          </cell>
          <cell r="AZ42">
            <v>533</v>
          </cell>
          <cell r="BA42">
            <v>545</v>
          </cell>
          <cell r="BB42">
            <v>541</v>
          </cell>
          <cell r="BC42">
            <v>538</v>
          </cell>
          <cell r="BD42">
            <v>534</v>
          </cell>
          <cell r="BE42">
            <v>540</v>
          </cell>
          <cell r="BF42">
            <v>536</v>
          </cell>
          <cell r="BG42">
            <v>545</v>
          </cell>
          <cell r="BH42">
            <v>541</v>
          </cell>
          <cell r="BI42">
            <v>542</v>
          </cell>
          <cell r="BJ42">
            <v>519</v>
          </cell>
          <cell r="BK42">
            <v>537.41666666666663</v>
          </cell>
        </row>
        <row r="43">
          <cell r="B43" t="str">
            <v>LOGAN</v>
          </cell>
          <cell r="C43">
            <v>1770</v>
          </cell>
          <cell r="D43">
            <v>1782</v>
          </cell>
          <cell r="E43">
            <v>1794</v>
          </cell>
          <cell r="F43">
            <v>1825</v>
          </cell>
          <cell r="G43">
            <v>1840</v>
          </cell>
          <cell r="H43">
            <v>1802</v>
          </cell>
          <cell r="I43">
            <v>1831</v>
          </cell>
          <cell r="J43">
            <v>1827</v>
          </cell>
          <cell r="K43">
            <v>1819</v>
          </cell>
          <cell r="L43">
            <v>1824</v>
          </cell>
          <cell r="M43">
            <v>1788</v>
          </cell>
          <cell r="N43">
            <v>1807</v>
          </cell>
          <cell r="O43">
            <v>1756</v>
          </cell>
          <cell r="P43">
            <v>1774</v>
          </cell>
          <cell r="Q43">
            <v>1757</v>
          </cell>
          <cell r="R43">
            <v>1757</v>
          </cell>
          <cell r="S43">
            <v>1752</v>
          </cell>
          <cell r="T43">
            <v>1772</v>
          </cell>
          <cell r="U43">
            <v>1735</v>
          </cell>
          <cell r="V43">
            <v>1745</v>
          </cell>
          <cell r="W43">
            <v>1764</v>
          </cell>
          <cell r="X43">
            <v>1764</v>
          </cell>
          <cell r="Y43">
            <v>1756</v>
          </cell>
          <cell r="Z43">
            <v>1751</v>
          </cell>
          <cell r="AA43">
            <v>1739</v>
          </cell>
          <cell r="AB43">
            <v>1714</v>
          </cell>
          <cell r="AC43">
            <v>1721</v>
          </cell>
          <cell r="AD43">
            <v>1764</v>
          </cell>
          <cell r="AE43">
            <v>1773</v>
          </cell>
          <cell r="AF43">
            <v>1768</v>
          </cell>
          <cell r="AG43">
            <v>1753</v>
          </cell>
          <cell r="AH43">
            <v>1755</v>
          </cell>
          <cell r="AI43">
            <v>1743</v>
          </cell>
          <cell r="AJ43">
            <v>1733</v>
          </cell>
          <cell r="AK43">
            <v>1736</v>
          </cell>
          <cell r="AL43">
            <v>1736</v>
          </cell>
          <cell r="AM43">
            <v>1747</v>
          </cell>
          <cell r="AN43">
            <v>1736</v>
          </cell>
          <cell r="AO43">
            <v>1712</v>
          </cell>
          <cell r="AP43">
            <v>1712</v>
          </cell>
          <cell r="AQ43">
            <v>1707</v>
          </cell>
          <cell r="AR43">
            <v>1728</v>
          </cell>
          <cell r="AS43">
            <v>1735</v>
          </cell>
          <cell r="AT43">
            <v>1722</v>
          </cell>
          <cell r="AU43">
            <v>1696</v>
          </cell>
          <cell r="AV43">
            <v>1672</v>
          </cell>
          <cell r="AW43">
            <v>1651</v>
          </cell>
          <cell r="AX43">
            <v>1666</v>
          </cell>
          <cell r="AY43">
            <v>1665</v>
          </cell>
          <cell r="AZ43">
            <v>1668</v>
          </cell>
          <cell r="BA43">
            <v>1661</v>
          </cell>
          <cell r="BB43">
            <v>1678</v>
          </cell>
          <cell r="BC43">
            <v>1690</v>
          </cell>
          <cell r="BD43">
            <v>1655</v>
          </cell>
          <cell r="BE43">
            <v>1642</v>
          </cell>
          <cell r="BF43">
            <v>1646</v>
          </cell>
          <cell r="BG43">
            <v>1662</v>
          </cell>
          <cell r="BH43">
            <v>1665</v>
          </cell>
          <cell r="BI43">
            <v>1637</v>
          </cell>
          <cell r="BJ43">
            <v>1646</v>
          </cell>
          <cell r="BK43">
            <v>1659.5833333333333</v>
          </cell>
        </row>
        <row r="44">
          <cell r="B44" t="str">
            <v>MESA</v>
          </cell>
          <cell r="C44">
            <v>15749</v>
          </cell>
          <cell r="D44">
            <v>15820</v>
          </cell>
          <cell r="E44">
            <v>16048</v>
          </cell>
          <cell r="F44">
            <v>16289</v>
          </cell>
          <cell r="G44">
            <v>16444</v>
          </cell>
          <cell r="H44">
            <v>16610</v>
          </cell>
          <cell r="I44">
            <v>16783</v>
          </cell>
          <cell r="J44">
            <v>17036</v>
          </cell>
          <cell r="K44">
            <v>17155</v>
          </cell>
          <cell r="L44">
            <v>17254</v>
          </cell>
          <cell r="M44">
            <v>17314</v>
          </cell>
          <cell r="N44">
            <v>17328</v>
          </cell>
          <cell r="O44">
            <v>17409</v>
          </cell>
          <cell r="P44">
            <v>17494</v>
          </cell>
          <cell r="Q44">
            <v>17581</v>
          </cell>
          <cell r="R44">
            <v>17511</v>
          </cell>
          <cell r="S44">
            <v>17306</v>
          </cell>
          <cell r="T44">
            <v>17267</v>
          </cell>
          <cell r="U44">
            <v>17233</v>
          </cell>
          <cell r="V44">
            <v>17303</v>
          </cell>
          <cell r="W44">
            <v>17231</v>
          </cell>
          <cell r="X44">
            <v>17120</v>
          </cell>
          <cell r="Y44">
            <v>17391</v>
          </cell>
          <cell r="Z44">
            <v>17446</v>
          </cell>
          <cell r="AA44">
            <v>17483</v>
          </cell>
          <cell r="AB44">
            <v>17315</v>
          </cell>
          <cell r="AC44">
            <v>17203</v>
          </cell>
          <cell r="AD44">
            <v>17221</v>
          </cell>
          <cell r="AE44">
            <v>17127</v>
          </cell>
          <cell r="AF44">
            <v>17063</v>
          </cell>
          <cell r="AG44">
            <v>16901</v>
          </cell>
          <cell r="AH44">
            <v>16972</v>
          </cell>
          <cell r="AI44">
            <v>16754</v>
          </cell>
          <cell r="AJ44">
            <v>16231</v>
          </cell>
          <cell r="AK44">
            <v>16160</v>
          </cell>
          <cell r="AL44">
            <v>16160</v>
          </cell>
          <cell r="AM44">
            <v>16112</v>
          </cell>
          <cell r="AN44">
            <v>16111</v>
          </cell>
          <cell r="AO44">
            <v>15995</v>
          </cell>
          <cell r="AP44">
            <v>15961</v>
          </cell>
          <cell r="AQ44">
            <v>15894</v>
          </cell>
          <cell r="AR44">
            <v>15948</v>
          </cell>
          <cell r="AS44">
            <v>16069</v>
          </cell>
          <cell r="AT44">
            <v>16006</v>
          </cell>
          <cell r="AU44">
            <v>15933</v>
          </cell>
          <cell r="AV44">
            <v>15611</v>
          </cell>
          <cell r="AW44">
            <v>15447</v>
          </cell>
          <cell r="AX44">
            <v>15338</v>
          </cell>
          <cell r="AY44">
            <v>15213</v>
          </cell>
          <cell r="AZ44">
            <v>15198</v>
          </cell>
          <cell r="BA44">
            <v>15308</v>
          </cell>
          <cell r="BB44">
            <v>15089</v>
          </cell>
          <cell r="BC44">
            <v>15007</v>
          </cell>
          <cell r="BD44">
            <v>14930</v>
          </cell>
          <cell r="BE44">
            <v>14884</v>
          </cell>
          <cell r="BF44">
            <v>14781</v>
          </cell>
          <cell r="BG44">
            <v>14865</v>
          </cell>
          <cell r="BH44">
            <v>14783</v>
          </cell>
          <cell r="BI44">
            <v>14753</v>
          </cell>
          <cell r="BJ44">
            <v>14730</v>
          </cell>
          <cell r="BK44">
            <v>14961.75</v>
          </cell>
        </row>
        <row r="45">
          <cell r="B45" t="str">
            <v>MINERAL</v>
          </cell>
          <cell r="C45">
            <v>31</v>
          </cell>
          <cell r="D45">
            <v>32</v>
          </cell>
          <cell r="E45">
            <v>32</v>
          </cell>
          <cell r="F45">
            <v>37</v>
          </cell>
          <cell r="G45">
            <v>32</v>
          </cell>
          <cell r="H45" t="str">
            <v>NR</v>
          </cell>
          <cell r="I45" t="str">
            <v>NR</v>
          </cell>
          <cell r="J45" t="str">
            <v>NR</v>
          </cell>
          <cell r="K45">
            <v>31</v>
          </cell>
          <cell r="L45">
            <v>30</v>
          </cell>
          <cell r="M45">
            <v>31</v>
          </cell>
          <cell r="N45">
            <v>31</v>
          </cell>
          <cell r="O45">
            <v>32</v>
          </cell>
          <cell r="P45">
            <v>32</v>
          </cell>
          <cell r="Q45">
            <v>33</v>
          </cell>
          <cell r="R45">
            <v>36</v>
          </cell>
          <cell r="S45">
            <v>36</v>
          </cell>
          <cell r="T45">
            <v>42</v>
          </cell>
          <cell r="U45">
            <v>41</v>
          </cell>
          <cell r="V45">
            <v>38</v>
          </cell>
          <cell r="W45">
            <v>40</v>
          </cell>
          <cell r="X45">
            <v>40</v>
          </cell>
          <cell r="Y45">
            <v>43</v>
          </cell>
          <cell r="Z45">
            <v>45</v>
          </cell>
          <cell r="AA45">
            <v>44</v>
          </cell>
          <cell r="AB45">
            <v>46</v>
          </cell>
          <cell r="AC45">
            <v>48</v>
          </cell>
          <cell r="AD45">
            <v>42</v>
          </cell>
          <cell r="AE45">
            <v>44</v>
          </cell>
          <cell r="AF45">
            <v>43</v>
          </cell>
          <cell r="AG45">
            <v>42</v>
          </cell>
          <cell r="AH45">
            <v>37</v>
          </cell>
          <cell r="AI45">
            <v>39</v>
          </cell>
          <cell r="AJ45">
            <v>39</v>
          </cell>
          <cell r="AK45">
            <v>38</v>
          </cell>
          <cell r="AL45">
            <v>35</v>
          </cell>
          <cell r="AM45">
            <v>34</v>
          </cell>
          <cell r="AN45">
            <v>31</v>
          </cell>
          <cell r="AO45">
            <v>34</v>
          </cell>
          <cell r="AP45">
            <v>34</v>
          </cell>
          <cell r="AQ45">
            <v>32</v>
          </cell>
          <cell r="AR45">
            <v>30</v>
          </cell>
          <cell r="AS45">
            <v>38</v>
          </cell>
          <cell r="AT45">
            <v>39</v>
          </cell>
          <cell r="AU45">
            <v>37</v>
          </cell>
          <cell r="AV45">
            <v>42</v>
          </cell>
          <cell r="AW45">
            <v>41</v>
          </cell>
          <cell r="AX45">
            <v>42</v>
          </cell>
          <cell r="AY45">
            <v>42</v>
          </cell>
          <cell r="AZ45">
            <v>43</v>
          </cell>
          <cell r="BA45">
            <v>39</v>
          </cell>
          <cell r="BB45">
            <v>39</v>
          </cell>
          <cell r="BC45">
            <v>44</v>
          </cell>
          <cell r="BD45">
            <v>40</v>
          </cell>
          <cell r="BE45">
            <v>36</v>
          </cell>
          <cell r="BF45">
            <v>35</v>
          </cell>
          <cell r="BG45">
            <v>37</v>
          </cell>
          <cell r="BH45">
            <v>38</v>
          </cell>
          <cell r="BI45">
            <v>46</v>
          </cell>
          <cell r="BJ45">
            <v>43</v>
          </cell>
          <cell r="BK45">
            <v>40.166666666666664</v>
          </cell>
        </row>
        <row r="46">
          <cell r="B46" t="str">
            <v>MOFFAT</v>
          </cell>
          <cell r="C46">
            <v>1459</v>
          </cell>
          <cell r="D46">
            <v>1473</v>
          </cell>
          <cell r="E46">
            <v>1490</v>
          </cell>
          <cell r="F46">
            <v>1489</v>
          </cell>
          <cell r="G46">
            <v>1503</v>
          </cell>
          <cell r="H46">
            <v>1514</v>
          </cell>
          <cell r="I46">
            <v>1564</v>
          </cell>
          <cell r="J46">
            <v>1566</v>
          </cell>
          <cell r="K46">
            <v>1571</v>
          </cell>
          <cell r="L46">
            <v>1578</v>
          </cell>
          <cell r="M46">
            <v>1580</v>
          </cell>
          <cell r="N46">
            <v>1602</v>
          </cell>
          <cell r="O46">
            <v>1599</v>
          </cell>
          <cell r="P46">
            <v>1625</v>
          </cell>
          <cell r="Q46">
            <v>1630</v>
          </cell>
          <cell r="R46">
            <v>1606</v>
          </cell>
          <cell r="S46">
            <v>1617</v>
          </cell>
          <cell r="T46">
            <v>1626</v>
          </cell>
          <cell r="U46">
            <v>1573</v>
          </cell>
          <cell r="V46">
            <v>1552</v>
          </cell>
          <cell r="W46">
            <v>1547</v>
          </cell>
          <cell r="X46">
            <v>1513</v>
          </cell>
          <cell r="Y46">
            <v>1552</v>
          </cell>
          <cell r="Z46">
            <v>1544</v>
          </cell>
          <cell r="AA46">
            <v>1529</v>
          </cell>
          <cell r="AB46">
            <v>1510</v>
          </cell>
          <cell r="AC46">
            <v>1510</v>
          </cell>
          <cell r="AD46">
            <v>1541</v>
          </cell>
          <cell r="AE46">
            <v>1545</v>
          </cell>
          <cell r="AF46">
            <v>1517</v>
          </cell>
          <cell r="AG46">
            <v>1522</v>
          </cell>
          <cell r="AH46">
            <v>1490</v>
          </cell>
          <cell r="AI46">
            <v>1462</v>
          </cell>
          <cell r="AJ46">
            <v>1428</v>
          </cell>
          <cell r="AK46">
            <v>1441</v>
          </cell>
          <cell r="AL46">
            <v>1419</v>
          </cell>
          <cell r="AM46">
            <v>1432</v>
          </cell>
          <cell r="AN46">
            <v>1398</v>
          </cell>
          <cell r="AO46">
            <v>1406</v>
          </cell>
          <cell r="AP46">
            <v>1399</v>
          </cell>
          <cell r="AQ46">
            <v>1393</v>
          </cell>
          <cell r="AR46">
            <v>1407</v>
          </cell>
          <cell r="AS46">
            <v>1420</v>
          </cell>
          <cell r="AT46">
            <v>1417</v>
          </cell>
          <cell r="AU46">
            <v>1396</v>
          </cell>
          <cell r="AV46">
            <v>1378</v>
          </cell>
          <cell r="AW46">
            <v>1389</v>
          </cell>
          <cell r="AX46">
            <v>1390</v>
          </cell>
          <cell r="AY46">
            <v>1354</v>
          </cell>
          <cell r="AZ46">
            <v>1342</v>
          </cell>
          <cell r="BA46">
            <v>1351</v>
          </cell>
          <cell r="BB46">
            <v>1330</v>
          </cell>
          <cell r="BC46">
            <v>1332</v>
          </cell>
          <cell r="BD46">
            <v>1319</v>
          </cell>
          <cell r="BE46">
            <v>1348</v>
          </cell>
          <cell r="BF46">
            <v>1370</v>
          </cell>
          <cell r="BG46">
            <v>1368</v>
          </cell>
          <cell r="BH46">
            <v>1360</v>
          </cell>
          <cell r="BI46">
            <v>1340</v>
          </cell>
          <cell r="BJ46">
            <v>1326</v>
          </cell>
          <cell r="BK46">
            <v>1345</v>
          </cell>
        </row>
        <row r="47">
          <cell r="B47" t="str">
            <v>MONTEZUMA</v>
          </cell>
          <cell r="C47">
            <v>3325</v>
          </cell>
          <cell r="D47">
            <v>3353</v>
          </cell>
          <cell r="E47">
            <v>3374</v>
          </cell>
          <cell r="F47">
            <v>3408</v>
          </cell>
          <cell r="G47">
            <v>3414</v>
          </cell>
          <cell r="H47">
            <v>3426</v>
          </cell>
          <cell r="I47">
            <v>3435</v>
          </cell>
          <cell r="J47">
            <v>3465</v>
          </cell>
          <cell r="K47">
            <v>3479</v>
          </cell>
          <cell r="L47">
            <v>3480</v>
          </cell>
          <cell r="M47">
            <v>3483</v>
          </cell>
          <cell r="N47">
            <v>3516</v>
          </cell>
          <cell r="O47">
            <v>3524</v>
          </cell>
          <cell r="P47">
            <v>3550</v>
          </cell>
          <cell r="Q47">
            <v>3558</v>
          </cell>
          <cell r="R47">
            <v>3558</v>
          </cell>
          <cell r="S47">
            <v>3557</v>
          </cell>
          <cell r="T47">
            <v>3546</v>
          </cell>
          <cell r="U47">
            <v>3482</v>
          </cell>
          <cell r="V47">
            <v>3508</v>
          </cell>
          <cell r="W47">
            <v>3491</v>
          </cell>
          <cell r="X47">
            <v>3498</v>
          </cell>
          <cell r="Y47">
            <v>3556</v>
          </cell>
          <cell r="Z47">
            <v>3547</v>
          </cell>
          <cell r="AA47">
            <v>3540</v>
          </cell>
          <cell r="AB47">
            <v>3521</v>
          </cell>
          <cell r="AC47">
            <v>3485</v>
          </cell>
          <cell r="AD47">
            <v>3543</v>
          </cell>
          <cell r="AE47">
            <v>3536</v>
          </cell>
          <cell r="AF47">
            <v>3506</v>
          </cell>
          <cell r="AG47">
            <v>3539</v>
          </cell>
          <cell r="AH47">
            <v>3568</v>
          </cell>
          <cell r="AI47">
            <v>3512</v>
          </cell>
          <cell r="AJ47">
            <v>3387</v>
          </cell>
          <cell r="AK47">
            <v>3354</v>
          </cell>
          <cell r="AL47">
            <v>3367</v>
          </cell>
          <cell r="AM47">
            <v>3368</v>
          </cell>
          <cell r="AN47">
            <v>3393</v>
          </cell>
          <cell r="AO47">
            <v>3389</v>
          </cell>
          <cell r="AP47">
            <v>3377</v>
          </cell>
          <cell r="AQ47">
            <v>3368</v>
          </cell>
          <cell r="AR47">
            <v>3445</v>
          </cell>
          <cell r="AS47">
            <v>3461</v>
          </cell>
          <cell r="AT47">
            <v>3496</v>
          </cell>
          <cell r="AU47">
            <v>3492</v>
          </cell>
          <cell r="AV47">
            <v>3447</v>
          </cell>
          <cell r="AW47">
            <v>3427</v>
          </cell>
          <cell r="AX47">
            <v>3383</v>
          </cell>
          <cell r="AY47">
            <v>3370</v>
          </cell>
          <cell r="AZ47">
            <v>3328</v>
          </cell>
          <cell r="BA47">
            <v>3310</v>
          </cell>
          <cell r="BB47">
            <v>3300</v>
          </cell>
          <cell r="BC47">
            <v>3222</v>
          </cell>
          <cell r="BD47">
            <v>3227</v>
          </cell>
          <cell r="BE47">
            <v>3191</v>
          </cell>
          <cell r="BF47">
            <v>3201</v>
          </cell>
          <cell r="BG47">
            <v>3224</v>
          </cell>
          <cell r="BH47">
            <v>3250</v>
          </cell>
          <cell r="BI47">
            <v>3207</v>
          </cell>
          <cell r="BJ47">
            <v>3201</v>
          </cell>
          <cell r="BK47">
            <v>3252.5833333333335</v>
          </cell>
        </row>
        <row r="48">
          <cell r="B48" t="str">
            <v>MONTROSE</v>
          </cell>
          <cell r="C48">
            <v>4880</v>
          </cell>
          <cell r="D48">
            <v>4898</v>
          </cell>
          <cell r="E48">
            <v>4943</v>
          </cell>
          <cell r="F48">
            <v>4983</v>
          </cell>
          <cell r="G48">
            <v>4982</v>
          </cell>
          <cell r="H48">
            <v>5035</v>
          </cell>
          <cell r="I48">
            <v>5073</v>
          </cell>
          <cell r="J48">
            <v>5129</v>
          </cell>
          <cell r="K48">
            <v>5139</v>
          </cell>
          <cell r="L48">
            <v>5159</v>
          </cell>
          <cell r="M48">
            <v>5154</v>
          </cell>
          <cell r="N48">
            <v>5203</v>
          </cell>
          <cell r="O48">
            <v>5217</v>
          </cell>
          <cell r="P48">
            <v>5192</v>
          </cell>
          <cell r="Q48">
            <v>5161</v>
          </cell>
          <cell r="R48">
            <v>5172</v>
          </cell>
          <cell r="S48">
            <v>5189</v>
          </cell>
          <cell r="T48">
            <v>5126</v>
          </cell>
          <cell r="U48">
            <v>5119</v>
          </cell>
          <cell r="V48">
            <v>5061</v>
          </cell>
          <cell r="W48">
            <v>5041</v>
          </cell>
          <cell r="X48">
            <v>4979</v>
          </cell>
          <cell r="Y48">
            <v>5087</v>
          </cell>
          <cell r="Z48">
            <v>5065</v>
          </cell>
          <cell r="AA48">
            <v>5010</v>
          </cell>
          <cell r="AB48">
            <v>5043</v>
          </cell>
          <cell r="AC48">
            <v>4957</v>
          </cell>
          <cell r="AD48">
            <v>5005</v>
          </cell>
          <cell r="AE48">
            <v>4976</v>
          </cell>
          <cell r="AF48">
            <v>5005</v>
          </cell>
          <cell r="AG48">
            <v>4945</v>
          </cell>
          <cell r="AH48">
            <v>4910</v>
          </cell>
          <cell r="AI48">
            <v>4828</v>
          </cell>
          <cell r="AJ48">
            <v>4690</v>
          </cell>
          <cell r="AK48">
            <v>4665</v>
          </cell>
          <cell r="AL48">
            <v>4621</v>
          </cell>
          <cell r="AM48">
            <v>4630</v>
          </cell>
          <cell r="AN48">
            <v>4636</v>
          </cell>
          <cell r="AO48">
            <v>4615</v>
          </cell>
          <cell r="AP48">
            <v>4530</v>
          </cell>
          <cell r="AQ48">
            <v>4487</v>
          </cell>
          <cell r="AR48">
            <v>4560</v>
          </cell>
          <cell r="AS48">
            <v>4574</v>
          </cell>
          <cell r="AT48">
            <v>4581</v>
          </cell>
          <cell r="AU48">
            <v>4584</v>
          </cell>
          <cell r="AV48">
            <v>4438</v>
          </cell>
          <cell r="AW48">
            <v>4381</v>
          </cell>
          <cell r="AX48">
            <v>4325</v>
          </cell>
          <cell r="AY48">
            <v>4323</v>
          </cell>
          <cell r="AZ48">
            <v>4310</v>
          </cell>
          <cell r="BA48">
            <v>4351</v>
          </cell>
          <cell r="BB48">
            <v>4290</v>
          </cell>
          <cell r="BC48">
            <v>4301</v>
          </cell>
          <cell r="BD48">
            <v>4274</v>
          </cell>
          <cell r="BE48">
            <v>4253</v>
          </cell>
          <cell r="BF48">
            <v>4239</v>
          </cell>
          <cell r="BG48">
            <v>4247</v>
          </cell>
          <cell r="BH48">
            <v>4214</v>
          </cell>
          <cell r="BI48">
            <v>4216</v>
          </cell>
          <cell r="BJ48">
            <v>4185</v>
          </cell>
          <cell r="BK48">
            <v>4266.916666666667</v>
          </cell>
        </row>
        <row r="49">
          <cell r="B49" t="str">
            <v>MORGAN</v>
          </cell>
          <cell r="C49">
            <v>3681</v>
          </cell>
          <cell r="D49">
            <v>3743</v>
          </cell>
          <cell r="E49">
            <v>3788</v>
          </cell>
          <cell r="F49">
            <v>3839</v>
          </cell>
          <cell r="G49">
            <v>3852</v>
          </cell>
          <cell r="H49">
            <v>3872</v>
          </cell>
          <cell r="I49">
            <v>3900</v>
          </cell>
          <cell r="J49">
            <v>3950</v>
          </cell>
          <cell r="K49">
            <v>3963</v>
          </cell>
          <cell r="L49">
            <v>3993</v>
          </cell>
          <cell r="M49">
            <v>3955</v>
          </cell>
          <cell r="N49">
            <v>3956</v>
          </cell>
          <cell r="O49">
            <v>3982</v>
          </cell>
          <cell r="P49">
            <v>3921</v>
          </cell>
          <cell r="Q49">
            <v>3932</v>
          </cell>
          <cell r="R49">
            <v>3963</v>
          </cell>
          <cell r="S49">
            <v>3974</v>
          </cell>
          <cell r="T49">
            <v>3980</v>
          </cell>
          <cell r="U49">
            <v>3896</v>
          </cell>
          <cell r="V49">
            <v>3874</v>
          </cell>
          <cell r="W49">
            <v>3848</v>
          </cell>
          <cell r="X49">
            <v>3850</v>
          </cell>
          <cell r="Y49">
            <v>3934</v>
          </cell>
          <cell r="Z49">
            <v>3927</v>
          </cell>
          <cell r="AA49">
            <v>3891</v>
          </cell>
          <cell r="AB49">
            <v>3856</v>
          </cell>
          <cell r="AC49">
            <v>3790</v>
          </cell>
          <cell r="AD49">
            <v>3843</v>
          </cell>
          <cell r="AE49">
            <v>3859</v>
          </cell>
          <cell r="AF49">
            <v>3818</v>
          </cell>
          <cell r="AG49">
            <v>3814</v>
          </cell>
          <cell r="AH49">
            <v>3767</v>
          </cell>
          <cell r="AI49">
            <v>3707</v>
          </cell>
          <cell r="AJ49">
            <v>3605</v>
          </cell>
          <cell r="AK49">
            <v>3601</v>
          </cell>
          <cell r="AL49">
            <v>3609</v>
          </cell>
          <cell r="AM49">
            <v>3572</v>
          </cell>
          <cell r="AN49">
            <v>3606</v>
          </cell>
          <cell r="AO49">
            <v>3545</v>
          </cell>
          <cell r="AP49">
            <v>3515</v>
          </cell>
          <cell r="AQ49">
            <v>3529</v>
          </cell>
          <cell r="AR49">
            <v>3566</v>
          </cell>
          <cell r="AS49">
            <v>3633</v>
          </cell>
          <cell r="AT49">
            <v>3673</v>
          </cell>
          <cell r="AU49">
            <v>3686</v>
          </cell>
          <cell r="AV49">
            <v>3596</v>
          </cell>
          <cell r="AW49">
            <v>3536</v>
          </cell>
          <cell r="AX49">
            <v>3517</v>
          </cell>
          <cell r="AY49">
            <v>3509</v>
          </cell>
          <cell r="AZ49">
            <v>3487</v>
          </cell>
          <cell r="BA49">
            <v>3438</v>
          </cell>
          <cell r="BB49">
            <v>3461</v>
          </cell>
          <cell r="BC49">
            <v>3471</v>
          </cell>
          <cell r="BD49">
            <v>3470</v>
          </cell>
          <cell r="BE49">
            <v>3452</v>
          </cell>
          <cell r="BF49">
            <v>3438</v>
          </cell>
          <cell r="BG49">
            <v>3388</v>
          </cell>
          <cell r="BH49">
            <v>3359</v>
          </cell>
          <cell r="BI49">
            <v>3385</v>
          </cell>
          <cell r="BJ49">
            <v>3339</v>
          </cell>
          <cell r="BK49">
            <v>3433.0833333333335</v>
          </cell>
        </row>
        <row r="50">
          <cell r="B50" t="str">
            <v>OTERO</v>
          </cell>
          <cell r="C50">
            <v>2856</v>
          </cell>
          <cell r="D50">
            <v>2893</v>
          </cell>
          <cell r="E50">
            <v>2887</v>
          </cell>
          <cell r="F50">
            <v>2922</v>
          </cell>
          <cell r="G50">
            <v>2916</v>
          </cell>
          <cell r="H50">
            <v>2910</v>
          </cell>
          <cell r="I50">
            <v>2958</v>
          </cell>
          <cell r="J50">
            <v>2993</v>
          </cell>
          <cell r="K50">
            <v>2991</v>
          </cell>
          <cell r="L50">
            <v>3026</v>
          </cell>
          <cell r="M50">
            <v>3027</v>
          </cell>
          <cell r="N50">
            <v>3030</v>
          </cell>
          <cell r="O50">
            <v>3049</v>
          </cell>
          <cell r="P50">
            <v>3039</v>
          </cell>
          <cell r="Q50">
            <v>3015</v>
          </cell>
          <cell r="R50">
            <v>3011</v>
          </cell>
          <cell r="S50">
            <v>3015</v>
          </cell>
          <cell r="T50">
            <v>3034</v>
          </cell>
          <cell r="U50">
            <v>3024</v>
          </cell>
          <cell r="V50">
            <v>3029</v>
          </cell>
          <cell r="W50">
            <v>3064</v>
          </cell>
          <cell r="X50">
            <v>3038</v>
          </cell>
          <cell r="Y50">
            <v>3040</v>
          </cell>
          <cell r="Z50">
            <v>3069</v>
          </cell>
          <cell r="AA50">
            <v>3072</v>
          </cell>
          <cell r="AB50">
            <v>3074</v>
          </cell>
          <cell r="AC50">
            <v>3066</v>
          </cell>
          <cell r="AD50">
            <v>3115</v>
          </cell>
          <cell r="AE50">
            <v>3114</v>
          </cell>
          <cell r="AF50">
            <v>3108</v>
          </cell>
          <cell r="AG50">
            <v>3095</v>
          </cell>
          <cell r="AH50">
            <v>3093</v>
          </cell>
          <cell r="AI50">
            <v>3061</v>
          </cell>
          <cell r="AJ50">
            <v>3012</v>
          </cell>
          <cell r="AK50">
            <v>2980</v>
          </cell>
          <cell r="AL50">
            <v>2949</v>
          </cell>
          <cell r="AM50">
            <v>2927</v>
          </cell>
          <cell r="AN50">
            <v>2936</v>
          </cell>
          <cell r="AO50">
            <v>2914</v>
          </cell>
          <cell r="AP50">
            <v>2883</v>
          </cell>
          <cell r="AQ50">
            <v>2887</v>
          </cell>
          <cell r="AR50">
            <v>2910</v>
          </cell>
          <cell r="AS50">
            <v>2958</v>
          </cell>
          <cell r="AT50">
            <v>2957</v>
          </cell>
          <cell r="AU50">
            <v>2975</v>
          </cell>
          <cell r="AV50">
            <v>2976</v>
          </cell>
          <cell r="AW50">
            <v>2923</v>
          </cell>
          <cell r="AX50">
            <v>2892</v>
          </cell>
          <cell r="AY50">
            <v>2874</v>
          </cell>
          <cell r="AZ50">
            <v>2866</v>
          </cell>
          <cell r="BA50">
            <v>2879</v>
          </cell>
          <cell r="BB50">
            <v>2883</v>
          </cell>
          <cell r="BC50">
            <v>2901</v>
          </cell>
          <cell r="BD50">
            <v>2894</v>
          </cell>
          <cell r="BE50">
            <v>2882</v>
          </cell>
          <cell r="BF50">
            <v>2869</v>
          </cell>
          <cell r="BG50">
            <v>2839</v>
          </cell>
          <cell r="BH50">
            <v>2873</v>
          </cell>
          <cell r="BI50">
            <v>2852</v>
          </cell>
          <cell r="BJ50">
            <v>2854</v>
          </cell>
          <cell r="BK50">
            <v>2872.1666666666665</v>
          </cell>
        </row>
        <row r="51">
          <cell r="B51" t="str">
            <v>OURAY</v>
          </cell>
          <cell r="C51">
            <v>256</v>
          </cell>
          <cell r="D51">
            <v>256</v>
          </cell>
          <cell r="E51">
            <v>257</v>
          </cell>
          <cell r="F51">
            <v>256</v>
          </cell>
          <cell r="G51">
            <v>257</v>
          </cell>
          <cell r="H51">
            <v>255</v>
          </cell>
          <cell r="I51">
            <v>252</v>
          </cell>
          <cell r="J51">
            <v>258</v>
          </cell>
          <cell r="K51">
            <v>259</v>
          </cell>
          <cell r="L51">
            <v>258</v>
          </cell>
          <cell r="M51">
            <v>261</v>
          </cell>
          <cell r="N51">
            <v>256</v>
          </cell>
          <cell r="O51">
            <v>253</v>
          </cell>
          <cell r="P51">
            <v>246</v>
          </cell>
          <cell r="Q51">
            <v>236</v>
          </cell>
          <cell r="R51">
            <v>236</v>
          </cell>
          <cell r="S51">
            <v>234</v>
          </cell>
          <cell r="T51">
            <v>233</v>
          </cell>
          <cell r="U51">
            <v>223</v>
          </cell>
          <cell r="V51">
            <v>220</v>
          </cell>
          <cell r="W51">
            <v>226</v>
          </cell>
          <cell r="X51">
            <v>229</v>
          </cell>
          <cell r="Y51">
            <v>230</v>
          </cell>
          <cell r="Z51">
            <v>228</v>
          </cell>
          <cell r="AA51">
            <v>235</v>
          </cell>
          <cell r="AB51">
            <v>236</v>
          </cell>
          <cell r="AC51">
            <v>234</v>
          </cell>
          <cell r="AD51">
            <v>243</v>
          </cell>
          <cell r="AE51">
            <v>239</v>
          </cell>
          <cell r="AF51">
            <v>231</v>
          </cell>
          <cell r="AG51">
            <v>223</v>
          </cell>
          <cell r="AH51">
            <v>224</v>
          </cell>
          <cell r="AI51">
            <v>215</v>
          </cell>
          <cell r="AJ51">
            <v>203</v>
          </cell>
          <cell r="AK51">
            <v>202</v>
          </cell>
          <cell r="AL51">
            <v>216</v>
          </cell>
          <cell r="AM51">
            <v>200</v>
          </cell>
          <cell r="AN51">
            <v>198</v>
          </cell>
          <cell r="AO51">
            <v>194</v>
          </cell>
          <cell r="AP51">
            <v>190</v>
          </cell>
          <cell r="AQ51">
            <v>185</v>
          </cell>
          <cell r="AR51">
            <v>192</v>
          </cell>
          <cell r="AS51">
            <v>193</v>
          </cell>
          <cell r="AT51">
            <v>189</v>
          </cell>
          <cell r="AU51">
            <v>183</v>
          </cell>
          <cell r="AV51">
            <v>185</v>
          </cell>
          <cell r="AW51">
            <v>180</v>
          </cell>
          <cell r="AX51">
            <v>178</v>
          </cell>
          <cell r="AY51">
            <v>187</v>
          </cell>
          <cell r="AZ51">
            <v>183</v>
          </cell>
          <cell r="BA51">
            <v>189</v>
          </cell>
          <cell r="BB51">
            <v>186</v>
          </cell>
          <cell r="BC51">
            <v>179</v>
          </cell>
          <cell r="BD51">
            <v>180</v>
          </cell>
          <cell r="BE51">
            <v>178</v>
          </cell>
          <cell r="BF51">
            <v>176</v>
          </cell>
          <cell r="BG51">
            <v>174</v>
          </cell>
          <cell r="BH51">
            <v>176</v>
          </cell>
          <cell r="BI51">
            <v>164</v>
          </cell>
          <cell r="BJ51">
            <v>154</v>
          </cell>
          <cell r="BK51">
            <v>177.16666666666666</v>
          </cell>
        </row>
        <row r="52">
          <cell r="B52" t="str">
            <v>PARK</v>
          </cell>
          <cell r="C52">
            <v>906</v>
          </cell>
          <cell r="D52">
            <v>906</v>
          </cell>
          <cell r="E52">
            <v>920</v>
          </cell>
          <cell r="F52">
            <v>910</v>
          </cell>
          <cell r="G52">
            <v>938</v>
          </cell>
          <cell r="H52">
            <v>949</v>
          </cell>
          <cell r="I52">
            <v>959</v>
          </cell>
          <cell r="J52">
            <v>982</v>
          </cell>
          <cell r="K52">
            <v>1001</v>
          </cell>
          <cell r="L52">
            <v>1017</v>
          </cell>
          <cell r="M52">
            <v>1002</v>
          </cell>
          <cell r="N52">
            <v>1012</v>
          </cell>
          <cell r="O52">
            <v>986</v>
          </cell>
          <cell r="P52">
            <v>985</v>
          </cell>
          <cell r="Q52">
            <v>1019</v>
          </cell>
          <cell r="R52">
            <v>1014</v>
          </cell>
          <cell r="S52">
            <v>1031</v>
          </cell>
          <cell r="T52">
            <v>1007</v>
          </cell>
          <cell r="U52">
            <v>992</v>
          </cell>
          <cell r="V52">
            <v>994</v>
          </cell>
          <cell r="W52">
            <v>1007</v>
          </cell>
          <cell r="X52">
            <v>1026</v>
          </cell>
          <cell r="Y52">
            <v>1045</v>
          </cell>
          <cell r="Z52">
            <v>1055</v>
          </cell>
          <cell r="AA52">
            <v>1044</v>
          </cell>
          <cell r="AB52">
            <v>1022</v>
          </cell>
          <cell r="AC52">
            <v>1010</v>
          </cell>
          <cell r="AD52">
            <v>1006</v>
          </cell>
          <cell r="AE52">
            <v>995</v>
          </cell>
          <cell r="AF52">
            <v>993</v>
          </cell>
          <cell r="AG52">
            <v>1002</v>
          </cell>
          <cell r="AH52">
            <v>1000</v>
          </cell>
          <cell r="AI52">
            <v>987</v>
          </cell>
          <cell r="AJ52">
            <v>955</v>
          </cell>
          <cell r="AK52">
            <v>955</v>
          </cell>
          <cell r="AL52">
            <v>958</v>
          </cell>
          <cell r="AM52">
            <v>963</v>
          </cell>
          <cell r="AN52">
            <v>962</v>
          </cell>
          <cell r="AO52">
            <v>934</v>
          </cell>
          <cell r="AP52">
            <v>906</v>
          </cell>
          <cell r="AQ52">
            <v>906</v>
          </cell>
          <cell r="AR52">
            <v>930</v>
          </cell>
          <cell r="AS52">
            <v>947</v>
          </cell>
          <cell r="AT52">
            <v>936</v>
          </cell>
          <cell r="AU52">
            <v>954</v>
          </cell>
          <cell r="AV52">
            <v>943</v>
          </cell>
          <cell r="AW52">
            <v>920</v>
          </cell>
          <cell r="AX52">
            <v>919</v>
          </cell>
          <cell r="AY52">
            <v>904</v>
          </cell>
          <cell r="AZ52">
            <v>876</v>
          </cell>
          <cell r="BA52">
            <v>889</v>
          </cell>
          <cell r="BB52">
            <v>905</v>
          </cell>
          <cell r="BC52">
            <v>915</v>
          </cell>
          <cell r="BD52">
            <v>910</v>
          </cell>
          <cell r="BE52">
            <v>910</v>
          </cell>
          <cell r="BF52">
            <v>898</v>
          </cell>
          <cell r="BG52">
            <v>886</v>
          </cell>
          <cell r="BH52">
            <v>864</v>
          </cell>
          <cell r="BI52">
            <v>872</v>
          </cell>
          <cell r="BJ52">
            <v>879</v>
          </cell>
          <cell r="BK52">
            <v>892.33333333333337</v>
          </cell>
        </row>
        <row r="53">
          <cell r="B53" t="str">
            <v>PHILLIPS</v>
          </cell>
          <cell r="C53">
            <v>455</v>
          </cell>
          <cell r="D53">
            <v>460</v>
          </cell>
          <cell r="E53">
            <v>467</v>
          </cell>
          <cell r="F53">
            <v>473</v>
          </cell>
          <cell r="G53">
            <v>465</v>
          </cell>
          <cell r="H53">
            <v>485</v>
          </cell>
          <cell r="I53">
            <v>489</v>
          </cell>
          <cell r="J53">
            <v>475</v>
          </cell>
          <cell r="K53">
            <v>483</v>
          </cell>
          <cell r="L53">
            <v>481</v>
          </cell>
          <cell r="M53">
            <v>474</v>
          </cell>
          <cell r="N53">
            <v>473</v>
          </cell>
          <cell r="O53">
            <v>477</v>
          </cell>
          <cell r="P53">
            <v>481</v>
          </cell>
          <cell r="Q53">
            <v>472</v>
          </cell>
          <cell r="R53">
            <v>462</v>
          </cell>
          <cell r="S53">
            <v>458</v>
          </cell>
          <cell r="T53">
            <v>467</v>
          </cell>
          <cell r="U53">
            <v>451</v>
          </cell>
          <cell r="V53">
            <v>458</v>
          </cell>
          <cell r="W53">
            <v>465</v>
          </cell>
          <cell r="X53">
            <v>474</v>
          </cell>
          <cell r="Y53">
            <v>476</v>
          </cell>
          <cell r="Z53">
            <v>473</v>
          </cell>
          <cell r="AA53">
            <v>477</v>
          </cell>
          <cell r="AB53">
            <v>454</v>
          </cell>
          <cell r="AC53">
            <v>448</v>
          </cell>
          <cell r="AD53">
            <v>453</v>
          </cell>
          <cell r="AE53">
            <v>451</v>
          </cell>
          <cell r="AF53">
            <v>447</v>
          </cell>
          <cell r="AG53">
            <v>423</v>
          </cell>
          <cell r="AH53">
            <v>423</v>
          </cell>
          <cell r="AI53">
            <v>405</v>
          </cell>
          <cell r="AJ53">
            <v>395</v>
          </cell>
          <cell r="AK53">
            <v>404</v>
          </cell>
          <cell r="AL53">
            <v>398</v>
          </cell>
          <cell r="AM53">
            <v>409</v>
          </cell>
          <cell r="AN53">
            <v>417</v>
          </cell>
          <cell r="AO53">
            <v>414</v>
          </cell>
          <cell r="AP53">
            <v>417</v>
          </cell>
          <cell r="AQ53">
            <v>422</v>
          </cell>
          <cell r="AR53">
            <v>433</v>
          </cell>
          <cell r="AS53">
            <v>446</v>
          </cell>
          <cell r="AT53">
            <v>445</v>
          </cell>
          <cell r="AU53">
            <v>436</v>
          </cell>
          <cell r="AV53">
            <v>434</v>
          </cell>
          <cell r="AW53">
            <v>448</v>
          </cell>
          <cell r="AX53">
            <v>430</v>
          </cell>
          <cell r="AY53">
            <v>421</v>
          </cell>
          <cell r="AZ53">
            <v>412</v>
          </cell>
          <cell r="BA53">
            <v>410</v>
          </cell>
          <cell r="BB53">
            <v>414</v>
          </cell>
          <cell r="BC53">
            <v>417</v>
          </cell>
          <cell r="BD53">
            <v>423</v>
          </cell>
          <cell r="BE53">
            <v>410</v>
          </cell>
          <cell r="BF53">
            <v>428</v>
          </cell>
          <cell r="BG53">
            <v>416</v>
          </cell>
          <cell r="BH53">
            <v>410</v>
          </cell>
          <cell r="BI53">
            <v>409</v>
          </cell>
          <cell r="BJ53">
            <v>398</v>
          </cell>
          <cell r="BK53">
            <v>414</v>
          </cell>
        </row>
        <row r="54">
          <cell r="B54" t="str">
            <v>PITKIN</v>
          </cell>
          <cell r="C54">
            <v>359</v>
          </cell>
          <cell r="D54">
            <v>359</v>
          </cell>
          <cell r="E54">
            <v>358</v>
          </cell>
          <cell r="F54">
            <v>363</v>
          </cell>
          <cell r="G54">
            <v>368</v>
          </cell>
          <cell r="H54">
            <v>366</v>
          </cell>
          <cell r="I54">
            <v>372</v>
          </cell>
          <cell r="J54">
            <v>379</v>
          </cell>
          <cell r="K54">
            <v>377</v>
          </cell>
          <cell r="L54">
            <v>380</v>
          </cell>
          <cell r="M54">
            <v>381</v>
          </cell>
          <cell r="N54">
            <v>380</v>
          </cell>
          <cell r="O54">
            <v>378</v>
          </cell>
          <cell r="P54">
            <v>379</v>
          </cell>
          <cell r="Q54">
            <v>382</v>
          </cell>
          <cell r="R54">
            <v>382</v>
          </cell>
          <cell r="S54">
            <v>381</v>
          </cell>
          <cell r="T54">
            <v>380</v>
          </cell>
          <cell r="U54">
            <v>351</v>
          </cell>
          <cell r="V54">
            <v>359</v>
          </cell>
          <cell r="W54">
            <v>350</v>
          </cell>
          <cell r="X54">
            <v>354</v>
          </cell>
          <cell r="Y54">
            <v>373</v>
          </cell>
          <cell r="Z54">
            <v>377</v>
          </cell>
          <cell r="AA54">
            <v>363</v>
          </cell>
          <cell r="AB54">
            <v>358</v>
          </cell>
          <cell r="AC54">
            <v>350</v>
          </cell>
          <cell r="AD54">
            <v>359</v>
          </cell>
          <cell r="AE54">
            <v>368</v>
          </cell>
          <cell r="AF54">
            <v>370</v>
          </cell>
          <cell r="AG54">
            <v>366</v>
          </cell>
          <cell r="AH54">
            <v>367</v>
          </cell>
          <cell r="AI54">
            <v>352</v>
          </cell>
          <cell r="AJ54">
            <v>337</v>
          </cell>
          <cell r="AK54">
            <v>346</v>
          </cell>
          <cell r="AL54">
            <v>361</v>
          </cell>
          <cell r="AM54">
            <v>356</v>
          </cell>
          <cell r="AN54">
            <v>339</v>
          </cell>
          <cell r="AO54">
            <v>339</v>
          </cell>
          <cell r="AP54">
            <v>334</v>
          </cell>
          <cell r="AQ54">
            <v>340</v>
          </cell>
          <cell r="AR54">
            <v>364</v>
          </cell>
          <cell r="AS54">
            <v>362</v>
          </cell>
          <cell r="AT54">
            <v>368</v>
          </cell>
          <cell r="AU54">
            <v>370</v>
          </cell>
          <cell r="AV54">
            <v>362</v>
          </cell>
          <cell r="AW54">
            <v>346</v>
          </cell>
          <cell r="AX54">
            <v>346</v>
          </cell>
          <cell r="AY54">
            <v>332</v>
          </cell>
          <cell r="AZ54">
            <v>334</v>
          </cell>
          <cell r="BA54">
            <v>329</v>
          </cell>
          <cell r="BB54">
            <v>311</v>
          </cell>
          <cell r="BC54">
            <v>321</v>
          </cell>
          <cell r="BD54">
            <v>341</v>
          </cell>
          <cell r="BE54">
            <v>331</v>
          </cell>
          <cell r="BF54">
            <v>323</v>
          </cell>
          <cell r="BG54">
            <v>315</v>
          </cell>
          <cell r="BH54">
            <v>326</v>
          </cell>
          <cell r="BI54">
            <v>338</v>
          </cell>
          <cell r="BJ54">
            <v>333</v>
          </cell>
          <cell r="BK54">
            <v>327.83333333333331</v>
          </cell>
        </row>
        <row r="55">
          <cell r="B55" t="str">
            <v>PROWERS</v>
          </cell>
          <cell r="C55">
            <v>2042</v>
          </cell>
          <cell r="D55">
            <v>2044</v>
          </cell>
          <cell r="E55">
            <v>2034</v>
          </cell>
          <cell r="F55">
            <v>2055</v>
          </cell>
          <cell r="G55">
            <v>2066</v>
          </cell>
          <cell r="H55">
            <v>2056</v>
          </cell>
          <cell r="I55">
            <v>2068</v>
          </cell>
          <cell r="J55">
            <v>2104</v>
          </cell>
          <cell r="K55">
            <v>2111</v>
          </cell>
          <cell r="L55">
            <v>2118</v>
          </cell>
          <cell r="M55">
            <v>2133</v>
          </cell>
          <cell r="N55">
            <v>2140</v>
          </cell>
          <cell r="O55">
            <v>2165</v>
          </cell>
          <cell r="P55">
            <v>2181</v>
          </cell>
          <cell r="Q55">
            <v>2167</v>
          </cell>
          <cell r="R55">
            <v>2205</v>
          </cell>
          <cell r="S55">
            <v>2197</v>
          </cell>
          <cell r="T55">
            <v>2217</v>
          </cell>
          <cell r="U55">
            <v>2208</v>
          </cell>
          <cell r="V55">
            <v>2203</v>
          </cell>
          <cell r="W55">
            <v>2203</v>
          </cell>
          <cell r="X55">
            <v>2173</v>
          </cell>
          <cell r="Y55">
            <v>2199</v>
          </cell>
          <cell r="Z55">
            <v>2193</v>
          </cell>
          <cell r="AA55">
            <v>2191</v>
          </cell>
          <cell r="AB55">
            <v>2197</v>
          </cell>
          <cell r="AC55">
            <v>2187</v>
          </cell>
          <cell r="AD55">
            <v>2178</v>
          </cell>
          <cell r="AE55">
            <v>2184</v>
          </cell>
          <cell r="AF55">
            <v>2169</v>
          </cell>
          <cell r="AG55">
            <v>2167</v>
          </cell>
          <cell r="AH55">
            <v>2121</v>
          </cell>
          <cell r="AI55">
            <v>2087</v>
          </cell>
          <cell r="AJ55">
            <v>2056</v>
          </cell>
          <cell r="AK55">
            <v>2027</v>
          </cell>
          <cell r="AL55">
            <v>2005</v>
          </cell>
          <cell r="AM55">
            <v>2041</v>
          </cell>
          <cell r="AN55">
            <v>2046</v>
          </cell>
          <cell r="AO55">
            <v>2026</v>
          </cell>
          <cell r="AP55">
            <v>2034</v>
          </cell>
          <cell r="AQ55">
            <v>2039</v>
          </cell>
          <cell r="AR55">
            <v>2038</v>
          </cell>
          <cell r="AS55">
            <v>2068</v>
          </cell>
          <cell r="AT55">
            <v>2065</v>
          </cell>
          <cell r="AU55">
            <v>2039</v>
          </cell>
          <cell r="AV55">
            <v>1974</v>
          </cell>
          <cell r="AW55">
            <v>1969</v>
          </cell>
          <cell r="AX55">
            <v>1981</v>
          </cell>
          <cell r="AY55">
            <v>1937</v>
          </cell>
          <cell r="AZ55">
            <v>1921</v>
          </cell>
          <cell r="BA55">
            <v>1890</v>
          </cell>
          <cell r="BB55">
            <v>1902</v>
          </cell>
          <cell r="BC55">
            <v>1907</v>
          </cell>
          <cell r="BD55">
            <v>1924</v>
          </cell>
          <cell r="BE55">
            <v>1914</v>
          </cell>
          <cell r="BF55">
            <v>1890</v>
          </cell>
          <cell r="BG55">
            <v>1880</v>
          </cell>
          <cell r="BH55">
            <v>1888</v>
          </cell>
          <cell r="BI55">
            <v>1879</v>
          </cell>
          <cell r="BJ55">
            <v>1858</v>
          </cell>
          <cell r="BK55">
            <v>1899.1666666666667</v>
          </cell>
        </row>
        <row r="56">
          <cell r="B56" t="str">
            <v>PUEBLO</v>
          </cell>
          <cell r="C56">
            <v>23339</v>
          </cell>
          <cell r="D56">
            <v>23371</v>
          </cell>
          <cell r="E56">
            <v>23550</v>
          </cell>
          <cell r="F56">
            <v>23763</v>
          </cell>
          <cell r="G56">
            <v>23936</v>
          </cell>
          <cell r="H56">
            <v>24111</v>
          </cell>
          <cell r="I56">
            <v>24292</v>
          </cell>
          <cell r="J56">
            <v>24507</v>
          </cell>
          <cell r="K56">
            <v>24697</v>
          </cell>
          <cell r="L56">
            <v>24810</v>
          </cell>
          <cell r="M56">
            <v>24919</v>
          </cell>
          <cell r="N56">
            <v>24990</v>
          </cell>
          <cell r="O56">
            <v>25036</v>
          </cell>
          <cell r="P56">
            <v>25099</v>
          </cell>
          <cell r="Q56">
            <v>25204</v>
          </cell>
          <cell r="R56">
            <v>25313</v>
          </cell>
          <cell r="S56">
            <v>25354</v>
          </cell>
          <cell r="T56">
            <v>25390</v>
          </cell>
          <cell r="U56">
            <v>25055</v>
          </cell>
          <cell r="V56">
            <v>25028</v>
          </cell>
          <cell r="W56">
            <v>25023</v>
          </cell>
          <cell r="X56">
            <v>24908</v>
          </cell>
          <cell r="Y56">
            <v>25298</v>
          </cell>
          <cell r="Z56">
            <v>25216</v>
          </cell>
          <cell r="AA56">
            <v>25081</v>
          </cell>
          <cell r="AB56">
            <v>25126</v>
          </cell>
          <cell r="AC56">
            <v>25002</v>
          </cell>
          <cell r="AD56">
            <v>25224</v>
          </cell>
          <cell r="AE56">
            <v>25273</v>
          </cell>
          <cell r="AF56">
            <v>25208</v>
          </cell>
          <cell r="AG56">
            <v>25310</v>
          </cell>
          <cell r="AH56">
            <v>25443</v>
          </cell>
          <cell r="AI56">
            <v>25069</v>
          </cell>
          <cell r="AJ56">
            <v>24379</v>
          </cell>
          <cell r="AK56">
            <v>24217</v>
          </cell>
          <cell r="AL56">
            <v>24170</v>
          </cell>
          <cell r="AM56">
            <v>24056</v>
          </cell>
          <cell r="AN56">
            <v>24076</v>
          </cell>
          <cell r="AO56">
            <v>24001</v>
          </cell>
          <cell r="AP56">
            <v>23850</v>
          </cell>
          <cell r="AQ56">
            <v>23841</v>
          </cell>
          <cell r="AR56">
            <v>24128</v>
          </cell>
          <cell r="AS56">
            <v>24525</v>
          </cell>
          <cell r="AT56">
            <v>24611</v>
          </cell>
          <cell r="AU56">
            <v>24628</v>
          </cell>
          <cell r="AV56">
            <v>24197</v>
          </cell>
          <cell r="AW56">
            <v>23966</v>
          </cell>
          <cell r="AX56">
            <v>23828</v>
          </cell>
          <cell r="AY56">
            <v>23574</v>
          </cell>
          <cell r="AZ56">
            <v>23479</v>
          </cell>
          <cell r="BA56">
            <v>23565</v>
          </cell>
          <cell r="BB56">
            <v>23334</v>
          </cell>
          <cell r="BC56">
            <v>22981</v>
          </cell>
          <cell r="BD56">
            <v>22875</v>
          </cell>
          <cell r="BE56">
            <v>22966</v>
          </cell>
          <cell r="BF56">
            <v>22927</v>
          </cell>
          <cell r="BG56">
            <v>23010</v>
          </cell>
          <cell r="BH56">
            <v>22995</v>
          </cell>
          <cell r="BI56">
            <v>23008</v>
          </cell>
          <cell r="BJ56">
            <v>23021</v>
          </cell>
          <cell r="BK56">
            <v>23144.583333333332</v>
          </cell>
        </row>
        <row r="57">
          <cell r="B57" t="str">
            <v>RIO BLANCO</v>
          </cell>
          <cell r="C57">
            <v>517</v>
          </cell>
          <cell r="D57">
            <v>509</v>
          </cell>
          <cell r="E57">
            <v>513</v>
          </cell>
          <cell r="F57">
            <v>528</v>
          </cell>
          <cell r="G57">
            <v>525</v>
          </cell>
          <cell r="H57">
            <v>511</v>
          </cell>
          <cell r="I57">
            <v>495</v>
          </cell>
          <cell r="J57">
            <v>492</v>
          </cell>
          <cell r="K57">
            <v>489</v>
          </cell>
          <cell r="L57">
            <v>491</v>
          </cell>
          <cell r="M57">
            <v>494</v>
          </cell>
          <cell r="N57">
            <v>488</v>
          </cell>
          <cell r="O57">
            <v>509</v>
          </cell>
          <cell r="P57">
            <v>515</v>
          </cell>
          <cell r="Q57">
            <v>507</v>
          </cell>
          <cell r="R57">
            <v>503</v>
          </cell>
          <cell r="S57">
            <v>501</v>
          </cell>
          <cell r="T57">
            <v>500</v>
          </cell>
          <cell r="U57">
            <v>504</v>
          </cell>
          <cell r="V57">
            <v>508</v>
          </cell>
          <cell r="W57">
            <v>494</v>
          </cell>
          <cell r="X57">
            <v>492</v>
          </cell>
          <cell r="Y57">
            <v>509</v>
          </cell>
          <cell r="Z57">
            <v>502</v>
          </cell>
          <cell r="AA57">
            <v>497</v>
          </cell>
          <cell r="AB57">
            <v>491</v>
          </cell>
          <cell r="AC57">
            <v>484</v>
          </cell>
          <cell r="AD57">
            <v>477</v>
          </cell>
          <cell r="AE57">
            <v>486</v>
          </cell>
          <cell r="AF57">
            <v>492</v>
          </cell>
          <cell r="AG57">
            <v>491</v>
          </cell>
          <cell r="AH57">
            <v>489</v>
          </cell>
          <cell r="AI57">
            <v>486</v>
          </cell>
          <cell r="AJ57">
            <v>473</v>
          </cell>
          <cell r="AK57">
            <v>465</v>
          </cell>
          <cell r="AL57">
            <v>472</v>
          </cell>
          <cell r="AM57">
            <v>484</v>
          </cell>
          <cell r="AN57">
            <v>490</v>
          </cell>
          <cell r="AO57">
            <v>497</v>
          </cell>
          <cell r="AP57">
            <v>499</v>
          </cell>
          <cell r="AQ57">
            <v>490</v>
          </cell>
          <cell r="AR57">
            <v>506</v>
          </cell>
          <cell r="AS57">
            <v>504</v>
          </cell>
          <cell r="AT57">
            <v>509</v>
          </cell>
          <cell r="AU57">
            <v>495</v>
          </cell>
          <cell r="AV57">
            <v>492</v>
          </cell>
          <cell r="AW57">
            <v>498</v>
          </cell>
          <cell r="AX57">
            <v>485</v>
          </cell>
          <cell r="AY57">
            <v>489</v>
          </cell>
          <cell r="AZ57">
            <v>487</v>
          </cell>
          <cell r="BA57">
            <v>492</v>
          </cell>
          <cell r="BB57">
            <v>498</v>
          </cell>
          <cell r="BC57">
            <v>498</v>
          </cell>
          <cell r="BD57">
            <v>515</v>
          </cell>
          <cell r="BE57">
            <v>513</v>
          </cell>
          <cell r="BF57">
            <v>506</v>
          </cell>
          <cell r="BG57">
            <v>520</v>
          </cell>
          <cell r="BH57">
            <v>529</v>
          </cell>
          <cell r="BI57">
            <v>527</v>
          </cell>
          <cell r="BJ57">
            <v>543</v>
          </cell>
          <cell r="BK57">
            <v>509.75</v>
          </cell>
        </row>
        <row r="58">
          <cell r="B58" t="str">
            <v>RIO GRANDE</v>
          </cell>
          <cell r="C58">
            <v>1754</v>
          </cell>
          <cell r="D58">
            <v>1769</v>
          </cell>
          <cell r="E58">
            <v>1766</v>
          </cell>
          <cell r="F58">
            <v>1802</v>
          </cell>
          <cell r="G58">
            <v>1815</v>
          </cell>
          <cell r="H58">
            <v>1836</v>
          </cell>
          <cell r="I58">
            <v>1828</v>
          </cell>
          <cell r="J58">
            <v>1835</v>
          </cell>
          <cell r="K58">
            <v>1828</v>
          </cell>
          <cell r="L58">
            <v>1837</v>
          </cell>
          <cell r="M58">
            <v>1835</v>
          </cell>
          <cell r="N58">
            <v>1823</v>
          </cell>
          <cell r="O58">
            <v>1826</v>
          </cell>
          <cell r="P58">
            <v>1804</v>
          </cell>
          <cell r="Q58">
            <v>1775</v>
          </cell>
          <cell r="R58">
            <v>1793</v>
          </cell>
          <cell r="S58">
            <v>1798</v>
          </cell>
          <cell r="T58">
            <v>1808</v>
          </cell>
          <cell r="U58">
            <v>1796</v>
          </cell>
          <cell r="V58">
            <v>1758</v>
          </cell>
          <cell r="W58">
            <v>1753</v>
          </cell>
          <cell r="X58">
            <v>1736</v>
          </cell>
          <cell r="Y58">
            <v>1773</v>
          </cell>
          <cell r="Z58">
            <v>1789</v>
          </cell>
          <cell r="AA58">
            <v>1783</v>
          </cell>
          <cell r="AB58">
            <v>1740</v>
          </cell>
          <cell r="AC58">
            <v>1720</v>
          </cell>
          <cell r="AD58">
            <v>1727</v>
          </cell>
          <cell r="AE58">
            <v>1697</v>
          </cell>
          <cell r="AF58">
            <v>1683</v>
          </cell>
          <cell r="AG58">
            <v>1660</v>
          </cell>
          <cell r="AH58">
            <v>1663</v>
          </cell>
          <cell r="AI58">
            <v>1650</v>
          </cell>
          <cell r="AJ58">
            <v>1614</v>
          </cell>
          <cell r="AK58">
            <v>1583</v>
          </cell>
          <cell r="AL58">
            <v>1566</v>
          </cell>
          <cell r="AM58">
            <v>1573</v>
          </cell>
          <cell r="AN58">
            <v>1579</v>
          </cell>
          <cell r="AO58">
            <v>1577</v>
          </cell>
          <cell r="AP58">
            <v>1573</v>
          </cell>
          <cell r="AQ58">
            <v>1562</v>
          </cell>
          <cell r="AR58">
            <v>1571</v>
          </cell>
          <cell r="AS58">
            <v>1543</v>
          </cell>
          <cell r="AT58">
            <v>1549</v>
          </cell>
          <cell r="AU58">
            <v>1549</v>
          </cell>
          <cell r="AV58">
            <v>1505</v>
          </cell>
          <cell r="AW58">
            <v>1513</v>
          </cell>
          <cell r="AX58">
            <v>1518</v>
          </cell>
          <cell r="AY58">
            <v>1537</v>
          </cell>
          <cell r="AZ58">
            <v>1518</v>
          </cell>
          <cell r="BA58">
            <v>1505</v>
          </cell>
          <cell r="BB58">
            <v>1516</v>
          </cell>
          <cell r="BC58">
            <v>1535</v>
          </cell>
          <cell r="BD58">
            <v>1508</v>
          </cell>
          <cell r="BE58">
            <v>1526</v>
          </cell>
          <cell r="BF58">
            <v>1504</v>
          </cell>
          <cell r="BG58">
            <v>1499</v>
          </cell>
          <cell r="BH58">
            <v>1499</v>
          </cell>
          <cell r="BI58">
            <v>1529</v>
          </cell>
          <cell r="BJ58">
            <v>1496</v>
          </cell>
          <cell r="BK58">
            <v>1514.3333333333333</v>
          </cell>
        </row>
        <row r="59">
          <cell r="B59" t="str">
            <v>ROUTT</v>
          </cell>
          <cell r="C59">
            <v>1213</v>
          </cell>
          <cell r="D59">
            <v>1193</v>
          </cell>
          <cell r="E59">
            <v>1185</v>
          </cell>
          <cell r="F59">
            <v>1194</v>
          </cell>
          <cell r="G59">
            <v>1211</v>
          </cell>
          <cell r="H59">
            <v>1213</v>
          </cell>
          <cell r="I59">
            <v>1223</v>
          </cell>
          <cell r="J59">
            <v>1230</v>
          </cell>
          <cell r="K59">
            <v>1235</v>
          </cell>
          <cell r="L59">
            <v>1255</v>
          </cell>
          <cell r="M59">
            <v>1271</v>
          </cell>
          <cell r="N59">
            <v>1257</v>
          </cell>
          <cell r="O59">
            <v>1258</v>
          </cell>
          <cell r="P59">
            <v>1248</v>
          </cell>
          <cell r="Q59">
            <v>1241</v>
          </cell>
          <cell r="R59">
            <v>1237</v>
          </cell>
          <cell r="S59">
            <v>1242</v>
          </cell>
          <cell r="T59">
            <v>1242</v>
          </cell>
          <cell r="U59">
            <v>1229</v>
          </cell>
          <cell r="V59">
            <v>1198</v>
          </cell>
          <cell r="W59">
            <v>1210</v>
          </cell>
          <cell r="X59">
            <v>1185</v>
          </cell>
          <cell r="Y59">
            <v>1226</v>
          </cell>
          <cell r="Z59">
            <v>1225</v>
          </cell>
          <cell r="AA59">
            <v>1222</v>
          </cell>
          <cell r="AB59">
            <v>1233</v>
          </cell>
          <cell r="AC59">
            <v>1216</v>
          </cell>
          <cell r="AD59">
            <v>1207</v>
          </cell>
          <cell r="AE59">
            <v>1234</v>
          </cell>
          <cell r="AF59">
            <v>1218</v>
          </cell>
          <cell r="AG59">
            <v>1241</v>
          </cell>
          <cell r="AH59">
            <v>1253</v>
          </cell>
          <cell r="AI59">
            <v>1230</v>
          </cell>
          <cell r="AJ59">
            <v>1141</v>
          </cell>
          <cell r="AK59">
            <v>1121</v>
          </cell>
          <cell r="AL59">
            <v>1123</v>
          </cell>
          <cell r="AM59">
            <v>1084</v>
          </cell>
          <cell r="AN59">
            <v>1098</v>
          </cell>
          <cell r="AO59">
            <v>1104</v>
          </cell>
          <cell r="AP59">
            <v>1092</v>
          </cell>
          <cell r="AQ59">
            <v>1097</v>
          </cell>
          <cell r="AR59">
            <v>1125</v>
          </cell>
          <cell r="AS59">
            <v>1085</v>
          </cell>
          <cell r="AT59">
            <v>1078</v>
          </cell>
          <cell r="AU59">
            <v>1066</v>
          </cell>
          <cell r="AV59">
            <v>1048</v>
          </cell>
          <cell r="AW59">
            <v>1016</v>
          </cell>
          <cell r="AX59">
            <v>996</v>
          </cell>
          <cell r="AY59">
            <v>984</v>
          </cell>
          <cell r="AZ59">
            <v>973</v>
          </cell>
          <cell r="BA59">
            <v>941</v>
          </cell>
          <cell r="BB59">
            <v>913</v>
          </cell>
          <cell r="BC59">
            <v>930</v>
          </cell>
          <cell r="BD59">
            <v>924</v>
          </cell>
          <cell r="BE59">
            <v>926</v>
          </cell>
          <cell r="BF59">
            <v>915</v>
          </cell>
          <cell r="BG59">
            <v>913</v>
          </cell>
          <cell r="BH59">
            <v>908</v>
          </cell>
          <cell r="BI59">
            <v>919</v>
          </cell>
          <cell r="BJ59">
            <v>913</v>
          </cell>
          <cell r="BK59">
            <v>929.91666666666663</v>
          </cell>
        </row>
        <row r="60">
          <cell r="B60" t="str">
            <v>SAGUACHE</v>
          </cell>
          <cell r="C60">
            <v>967</v>
          </cell>
          <cell r="D60">
            <v>960</v>
          </cell>
          <cell r="E60">
            <v>977</v>
          </cell>
          <cell r="F60">
            <v>993</v>
          </cell>
          <cell r="G60">
            <v>987</v>
          </cell>
          <cell r="H60">
            <v>998</v>
          </cell>
          <cell r="I60">
            <v>986</v>
          </cell>
          <cell r="J60">
            <v>1019</v>
          </cell>
          <cell r="K60">
            <v>1016</v>
          </cell>
          <cell r="L60">
            <v>1000</v>
          </cell>
          <cell r="M60">
            <v>991</v>
          </cell>
          <cell r="N60">
            <v>1021</v>
          </cell>
          <cell r="O60">
            <v>1007</v>
          </cell>
          <cell r="P60">
            <v>1009</v>
          </cell>
          <cell r="Q60">
            <v>975</v>
          </cell>
          <cell r="R60">
            <v>985</v>
          </cell>
          <cell r="S60">
            <v>979</v>
          </cell>
          <cell r="T60">
            <v>970</v>
          </cell>
          <cell r="U60">
            <v>952</v>
          </cell>
          <cell r="V60">
            <v>944</v>
          </cell>
          <cell r="W60">
            <v>946</v>
          </cell>
          <cell r="X60">
            <v>914</v>
          </cell>
          <cell r="Y60">
            <v>918</v>
          </cell>
          <cell r="Z60">
            <v>902</v>
          </cell>
          <cell r="AA60">
            <v>897</v>
          </cell>
          <cell r="AB60">
            <v>891</v>
          </cell>
          <cell r="AC60">
            <v>886</v>
          </cell>
          <cell r="AD60">
            <v>862</v>
          </cell>
          <cell r="AE60">
            <v>850</v>
          </cell>
          <cell r="AF60">
            <v>862</v>
          </cell>
          <cell r="AG60">
            <v>849</v>
          </cell>
          <cell r="AH60">
            <v>821</v>
          </cell>
          <cell r="AI60">
            <v>830</v>
          </cell>
          <cell r="AJ60">
            <v>809</v>
          </cell>
          <cell r="AK60">
            <v>809</v>
          </cell>
          <cell r="AL60">
            <v>817</v>
          </cell>
          <cell r="AM60">
            <v>827</v>
          </cell>
          <cell r="AN60">
            <v>837</v>
          </cell>
          <cell r="AO60">
            <v>833</v>
          </cell>
          <cell r="AP60">
            <v>831</v>
          </cell>
          <cell r="AQ60">
            <v>831</v>
          </cell>
          <cell r="AR60">
            <v>830</v>
          </cell>
          <cell r="AS60">
            <v>858</v>
          </cell>
          <cell r="AT60">
            <v>864</v>
          </cell>
          <cell r="AU60">
            <v>843</v>
          </cell>
          <cell r="AV60">
            <v>829</v>
          </cell>
          <cell r="AW60">
            <v>839</v>
          </cell>
          <cell r="AX60">
            <v>829</v>
          </cell>
          <cell r="AY60">
            <v>821</v>
          </cell>
          <cell r="AZ60">
            <v>815</v>
          </cell>
          <cell r="BA60">
            <v>795</v>
          </cell>
          <cell r="BB60">
            <v>779</v>
          </cell>
          <cell r="BC60">
            <v>769</v>
          </cell>
          <cell r="BD60">
            <v>773</v>
          </cell>
          <cell r="BE60">
            <v>784</v>
          </cell>
          <cell r="BF60">
            <v>775</v>
          </cell>
          <cell r="BG60">
            <v>752</v>
          </cell>
          <cell r="BH60">
            <v>751</v>
          </cell>
          <cell r="BI60">
            <v>749</v>
          </cell>
          <cell r="BJ60">
            <v>763</v>
          </cell>
          <cell r="BK60">
            <v>777.16666666666663</v>
          </cell>
        </row>
        <row r="61">
          <cell r="B61" t="str">
            <v>SAN JUAN</v>
          </cell>
          <cell r="C61">
            <v>49</v>
          </cell>
          <cell r="D61">
            <v>49</v>
          </cell>
          <cell r="E61">
            <v>53</v>
          </cell>
          <cell r="F61">
            <v>54</v>
          </cell>
          <cell r="G61">
            <v>48</v>
          </cell>
          <cell r="H61">
            <v>45</v>
          </cell>
          <cell r="I61">
            <v>42</v>
          </cell>
          <cell r="J61">
            <v>42</v>
          </cell>
          <cell r="K61">
            <v>45</v>
          </cell>
          <cell r="L61">
            <v>41</v>
          </cell>
          <cell r="M61">
            <v>41</v>
          </cell>
          <cell r="N61">
            <v>39</v>
          </cell>
          <cell r="O61">
            <v>41</v>
          </cell>
          <cell r="P61">
            <v>45</v>
          </cell>
          <cell r="Q61">
            <v>43</v>
          </cell>
          <cell r="R61">
            <v>45</v>
          </cell>
          <cell r="S61">
            <v>48</v>
          </cell>
          <cell r="T61">
            <v>47</v>
          </cell>
          <cell r="U61">
            <v>49</v>
          </cell>
          <cell r="V61">
            <v>51</v>
          </cell>
          <cell r="W61">
            <v>49</v>
          </cell>
          <cell r="X61">
            <v>47</v>
          </cell>
          <cell r="Y61">
            <v>49</v>
          </cell>
          <cell r="Z61">
            <v>50</v>
          </cell>
          <cell r="AA61">
            <v>49</v>
          </cell>
          <cell r="AB61">
            <v>48</v>
          </cell>
          <cell r="AC61">
            <v>47</v>
          </cell>
          <cell r="AD61">
            <v>46</v>
          </cell>
          <cell r="AE61">
            <v>48</v>
          </cell>
          <cell r="AF61">
            <v>49</v>
          </cell>
          <cell r="AG61">
            <v>51</v>
          </cell>
          <cell r="AH61">
            <v>52</v>
          </cell>
          <cell r="AI61">
            <v>52</v>
          </cell>
          <cell r="AJ61">
            <v>50</v>
          </cell>
          <cell r="AK61">
            <v>47</v>
          </cell>
          <cell r="AL61">
            <v>50</v>
          </cell>
          <cell r="AM61">
            <v>50</v>
          </cell>
          <cell r="AN61">
            <v>52</v>
          </cell>
          <cell r="AO61">
            <v>51</v>
          </cell>
          <cell r="AP61">
            <v>48</v>
          </cell>
          <cell r="AQ61">
            <v>49</v>
          </cell>
          <cell r="AR61">
            <v>48</v>
          </cell>
          <cell r="AS61">
            <v>46</v>
          </cell>
          <cell r="AT61">
            <v>40</v>
          </cell>
          <cell r="AU61">
            <v>41</v>
          </cell>
          <cell r="AV61">
            <v>42</v>
          </cell>
          <cell r="AW61">
            <v>43</v>
          </cell>
          <cell r="AX61">
            <v>40</v>
          </cell>
          <cell r="AY61">
            <v>38</v>
          </cell>
          <cell r="AZ61">
            <v>36</v>
          </cell>
          <cell r="BA61">
            <v>39</v>
          </cell>
          <cell r="BB61">
            <v>39</v>
          </cell>
          <cell r="BC61">
            <v>41</v>
          </cell>
          <cell r="BD61">
            <v>41</v>
          </cell>
          <cell r="BE61">
            <v>43</v>
          </cell>
          <cell r="BF61">
            <v>43</v>
          </cell>
          <cell r="BG61">
            <v>48</v>
          </cell>
          <cell r="BH61">
            <v>44</v>
          </cell>
          <cell r="BI61">
            <v>44</v>
          </cell>
          <cell r="BJ61">
            <v>45</v>
          </cell>
          <cell r="BK61">
            <v>41.75</v>
          </cell>
        </row>
        <row r="62">
          <cell r="B62" t="str">
            <v>SAN MIGUEL</v>
          </cell>
          <cell r="C62">
            <v>410</v>
          </cell>
          <cell r="D62">
            <v>398</v>
          </cell>
          <cell r="E62">
            <v>408</v>
          </cell>
          <cell r="F62">
            <v>409</v>
          </cell>
          <cell r="G62">
            <v>409</v>
          </cell>
          <cell r="H62">
            <v>407</v>
          </cell>
          <cell r="I62">
            <v>402</v>
          </cell>
          <cell r="J62">
            <v>415</v>
          </cell>
          <cell r="K62">
            <v>411</v>
          </cell>
          <cell r="L62">
            <v>424</v>
          </cell>
          <cell r="M62">
            <v>422</v>
          </cell>
          <cell r="N62">
            <v>426</v>
          </cell>
          <cell r="O62">
            <v>410</v>
          </cell>
          <cell r="P62">
            <v>403</v>
          </cell>
          <cell r="Q62">
            <v>395</v>
          </cell>
          <cell r="R62">
            <v>385</v>
          </cell>
          <cell r="S62">
            <v>379</v>
          </cell>
          <cell r="T62">
            <v>385</v>
          </cell>
          <cell r="U62">
            <v>376</v>
          </cell>
          <cell r="V62">
            <v>372</v>
          </cell>
          <cell r="W62">
            <v>375</v>
          </cell>
          <cell r="X62">
            <v>381</v>
          </cell>
          <cell r="Y62">
            <v>410</v>
          </cell>
          <cell r="Z62">
            <v>415</v>
          </cell>
          <cell r="AA62">
            <v>407</v>
          </cell>
          <cell r="AB62">
            <v>398</v>
          </cell>
          <cell r="AC62">
            <v>393</v>
          </cell>
          <cell r="AD62">
            <v>398</v>
          </cell>
          <cell r="AE62">
            <v>389</v>
          </cell>
          <cell r="AF62">
            <v>397</v>
          </cell>
          <cell r="AG62">
            <v>405</v>
          </cell>
          <cell r="AH62">
            <v>416</v>
          </cell>
          <cell r="AI62">
            <v>412</v>
          </cell>
          <cell r="AJ62">
            <v>414</v>
          </cell>
          <cell r="AK62">
            <v>403</v>
          </cell>
          <cell r="AL62">
            <v>401</v>
          </cell>
          <cell r="AM62">
            <v>391</v>
          </cell>
          <cell r="AN62">
            <v>401</v>
          </cell>
          <cell r="AO62">
            <v>394</v>
          </cell>
          <cell r="AP62">
            <v>376</v>
          </cell>
          <cell r="AQ62">
            <v>364</v>
          </cell>
          <cell r="AR62">
            <v>353</v>
          </cell>
          <cell r="AS62">
            <v>358</v>
          </cell>
          <cell r="AT62">
            <v>338</v>
          </cell>
          <cell r="AU62">
            <v>336</v>
          </cell>
          <cell r="AV62">
            <v>325</v>
          </cell>
          <cell r="AW62">
            <v>329</v>
          </cell>
          <cell r="AX62">
            <v>314</v>
          </cell>
          <cell r="AY62">
            <v>301</v>
          </cell>
          <cell r="AZ62">
            <v>297</v>
          </cell>
          <cell r="BA62">
            <v>287</v>
          </cell>
          <cell r="BB62">
            <v>277</v>
          </cell>
          <cell r="BC62">
            <v>284</v>
          </cell>
          <cell r="BD62">
            <v>299</v>
          </cell>
          <cell r="BE62">
            <v>291</v>
          </cell>
          <cell r="BF62">
            <v>299</v>
          </cell>
          <cell r="BG62">
            <v>285</v>
          </cell>
          <cell r="BH62">
            <v>284</v>
          </cell>
          <cell r="BI62">
            <v>279</v>
          </cell>
          <cell r="BJ62">
            <v>281</v>
          </cell>
          <cell r="BK62">
            <v>288.66666666666669</v>
          </cell>
        </row>
        <row r="63">
          <cell r="B63" t="str">
            <v>SEDGWICK</v>
          </cell>
          <cell r="C63">
            <v>248</v>
          </cell>
          <cell r="D63">
            <v>254</v>
          </cell>
          <cell r="E63">
            <v>257</v>
          </cell>
          <cell r="F63">
            <v>272</v>
          </cell>
          <cell r="G63">
            <v>270</v>
          </cell>
          <cell r="H63">
            <v>286</v>
          </cell>
          <cell r="I63">
            <v>277</v>
          </cell>
          <cell r="J63">
            <v>282</v>
          </cell>
          <cell r="K63">
            <v>284</v>
          </cell>
          <cell r="L63">
            <v>293</v>
          </cell>
          <cell r="M63">
            <v>297</v>
          </cell>
          <cell r="N63">
            <v>295</v>
          </cell>
          <cell r="O63">
            <v>297</v>
          </cell>
          <cell r="P63">
            <v>293</v>
          </cell>
          <cell r="Q63">
            <v>294</v>
          </cell>
          <cell r="R63">
            <v>289</v>
          </cell>
          <cell r="S63">
            <v>283</v>
          </cell>
          <cell r="T63">
            <v>295</v>
          </cell>
          <cell r="U63">
            <v>286</v>
          </cell>
          <cell r="V63">
            <v>285</v>
          </cell>
          <cell r="W63">
            <v>282</v>
          </cell>
          <cell r="X63">
            <v>281</v>
          </cell>
          <cell r="Y63">
            <v>288</v>
          </cell>
          <cell r="Z63">
            <v>285</v>
          </cell>
          <cell r="AA63">
            <v>280</v>
          </cell>
          <cell r="AB63">
            <v>282</v>
          </cell>
          <cell r="AC63">
            <v>294</v>
          </cell>
          <cell r="AD63">
            <v>293</v>
          </cell>
          <cell r="AE63">
            <v>281</v>
          </cell>
          <cell r="AF63">
            <v>273</v>
          </cell>
          <cell r="AG63">
            <v>265</v>
          </cell>
          <cell r="AH63">
            <v>263</v>
          </cell>
          <cell r="AI63">
            <v>265</v>
          </cell>
          <cell r="AJ63">
            <v>256</v>
          </cell>
          <cell r="AK63">
            <v>264</v>
          </cell>
          <cell r="AL63">
            <v>259</v>
          </cell>
          <cell r="AM63">
            <v>256</v>
          </cell>
          <cell r="AN63">
            <v>260</v>
          </cell>
          <cell r="AO63">
            <v>254</v>
          </cell>
          <cell r="AP63">
            <v>261</v>
          </cell>
          <cell r="AQ63">
            <v>264</v>
          </cell>
          <cell r="AR63">
            <v>269</v>
          </cell>
          <cell r="AS63">
            <v>273</v>
          </cell>
          <cell r="AT63">
            <v>276</v>
          </cell>
          <cell r="AU63">
            <v>268</v>
          </cell>
          <cell r="AV63">
            <v>246</v>
          </cell>
          <cell r="AW63">
            <v>251</v>
          </cell>
          <cell r="AX63">
            <v>255</v>
          </cell>
          <cell r="AY63">
            <v>263</v>
          </cell>
          <cell r="AZ63">
            <v>263</v>
          </cell>
          <cell r="BA63">
            <v>261</v>
          </cell>
          <cell r="BB63">
            <v>262</v>
          </cell>
          <cell r="BC63">
            <v>252</v>
          </cell>
          <cell r="BD63">
            <v>257</v>
          </cell>
          <cell r="BE63">
            <v>268</v>
          </cell>
          <cell r="BF63">
            <v>266</v>
          </cell>
          <cell r="BG63">
            <v>266</v>
          </cell>
          <cell r="BH63">
            <v>263</v>
          </cell>
          <cell r="BI63">
            <v>262</v>
          </cell>
          <cell r="BJ63">
            <v>258</v>
          </cell>
          <cell r="BK63">
            <v>261.75</v>
          </cell>
        </row>
        <row r="64">
          <cell r="B64" t="str">
            <v>SUMMIT</v>
          </cell>
          <cell r="C64">
            <v>1486</v>
          </cell>
          <cell r="D64">
            <v>1484</v>
          </cell>
          <cell r="E64">
            <v>1496</v>
          </cell>
          <cell r="F64">
            <v>1504</v>
          </cell>
          <cell r="G64">
            <v>1525</v>
          </cell>
          <cell r="H64">
            <v>1536</v>
          </cell>
          <cell r="I64">
            <v>1536</v>
          </cell>
          <cell r="J64">
            <v>1554</v>
          </cell>
          <cell r="K64">
            <v>1551</v>
          </cell>
          <cell r="L64">
            <v>1577</v>
          </cell>
          <cell r="M64">
            <v>1557</v>
          </cell>
          <cell r="N64">
            <v>1551</v>
          </cell>
          <cell r="O64">
            <v>1564</v>
          </cell>
          <cell r="P64">
            <v>1575</v>
          </cell>
          <cell r="Q64">
            <v>1567</v>
          </cell>
          <cell r="R64">
            <v>1547</v>
          </cell>
          <cell r="S64">
            <v>1570</v>
          </cell>
          <cell r="T64">
            <v>1564</v>
          </cell>
          <cell r="U64">
            <v>1521</v>
          </cell>
          <cell r="V64">
            <v>1479</v>
          </cell>
          <cell r="W64">
            <v>1490</v>
          </cell>
          <cell r="X64">
            <v>1475</v>
          </cell>
          <cell r="Y64">
            <v>1474</v>
          </cell>
          <cell r="Z64">
            <v>1449</v>
          </cell>
          <cell r="AA64">
            <v>1403</v>
          </cell>
          <cell r="AB64">
            <v>1352</v>
          </cell>
          <cell r="AC64">
            <v>1334</v>
          </cell>
          <cell r="AD64">
            <v>1312</v>
          </cell>
          <cell r="AE64">
            <v>1279</v>
          </cell>
          <cell r="AF64">
            <v>1256</v>
          </cell>
          <cell r="AG64">
            <v>1228</v>
          </cell>
          <cell r="AH64">
            <v>1223</v>
          </cell>
          <cell r="AI64">
            <v>1197</v>
          </cell>
          <cell r="AJ64">
            <v>1157</v>
          </cell>
          <cell r="AK64">
            <v>1157</v>
          </cell>
          <cell r="AL64">
            <v>1176</v>
          </cell>
          <cell r="AM64">
            <v>1187</v>
          </cell>
          <cell r="AN64">
            <v>1193</v>
          </cell>
          <cell r="AO64">
            <v>1185</v>
          </cell>
          <cell r="AP64">
            <v>1187</v>
          </cell>
          <cell r="AQ64">
            <v>1176</v>
          </cell>
          <cell r="AR64">
            <v>1183</v>
          </cell>
          <cell r="AS64">
            <v>1153</v>
          </cell>
          <cell r="AT64">
            <v>1138</v>
          </cell>
          <cell r="AU64">
            <v>1136</v>
          </cell>
          <cell r="AV64">
            <v>1125</v>
          </cell>
          <cell r="AW64">
            <v>1145</v>
          </cell>
          <cell r="AX64">
            <v>1107</v>
          </cell>
          <cell r="AY64">
            <v>1075</v>
          </cell>
          <cell r="AZ64">
            <v>1079</v>
          </cell>
          <cell r="BA64">
            <v>1040</v>
          </cell>
          <cell r="BB64">
            <v>1022</v>
          </cell>
          <cell r="BC64">
            <v>1052</v>
          </cell>
          <cell r="BD64">
            <v>1045</v>
          </cell>
          <cell r="BE64">
            <v>1067</v>
          </cell>
          <cell r="BF64">
            <v>1037</v>
          </cell>
          <cell r="BG64">
            <v>1035</v>
          </cell>
          <cell r="BH64">
            <v>1037</v>
          </cell>
          <cell r="BI64">
            <v>1006</v>
          </cell>
          <cell r="BJ64">
            <v>1013</v>
          </cell>
          <cell r="BK64">
            <v>1042.3333333333333</v>
          </cell>
        </row>
        <row r="65">
          <cell r="B65" t="str">
            <v>TELLER</v>
          </cell>
          <cell r="C65">
            <v>1755</v>
          </cell>
          <cell r="D65">
            <v>1779</v>
          </cell>
          <cell r="E65">
            <v>1795</v>
          </cell>
          <cell r="F65">
            <v>1798</v>
          </cell>
          <cell r="G65">
            <v>1803</v>
          </cell>
          <cell r="H65">
            <v>1829</v>
          </cell>
          <cell r="I65">
            <v>1837</v>
          </cell>
          <cell r="J65">
            <v>1831</v>
          </cell>
          <cell r="K65">
            <v>1822</v>
          </cell>
          <cell r="L65">
            <v>1858</v>
          </cell>
          <cell r="M65">
            <v>1856</v>
          </cell>
          <cell r="N65">
            <v>1875</v>
          </cell>
          <cell r="O65">
            <v>1896</v>
          </cell>
          <cell r="P65">
            <v>1894</v>
          </cell>
          <cell r="Q65">
            <v>1910</v>
          </cell>
          <cell r="R65">
            <v>1936</v>
          </cell>
          <cell r="S65">
            <v>1926</v>
          </cell>
          <cell r="T65">
            <v>1937</v>
          </cell>
          <cell r="U65">
            <v>1890</v>
          </cell>
          <cell r="V65">
            <v>1922</v>
          </cell>
          <cell r="W65">
            <v>1930</v>
          </cell>
          <cell r="X65">
            <v>1930</v>
          </cell>
          <cell r="Y65">
            <v>1995</v>
          </cell>
          <cell r="Z65">
            <v>2002</v>
          </cell>
          <cell r="AA65">
            <v>1965</v>
          </cell>
          <cell r="AB65">
            <v>1966</v>
          </cell>
          <cell r="AC65">
            <v>1957</v>
          </cell>
          <cell r="AD65">
            <v>1971</v>
          </cell>
          <cell r="AE65">
            <v>1961</v>
          </cell>
          <cell r="AF65">
            <v>1931</v>
          </cell>
          <cell r="AG65">
            <v>1929</v>
          </cell>
          <cell r="AH65">
            <v>1935</v>
          </cell>
          <cell r="AI65">
            <v>1921</v>
          </cell>
          <cell r="AJ65">
            <v>1837</v>
          </cell>
          <cell r="AK65">
            <v>1831</v>
          </cell>
          <cell r="AL65">
            <v>1838</v>
          </cell>
          <cell r="AM65">
            <v>1795</v>
          </cell>
          <cell r="AN65">
            <v>1814</v>
          </cell>
          <cell r="AO65">
            <v>1795</v>
          </cell>
          <cell r="AP65">
            <v>1814</v>
          </cell>
          <cell r="AQ65">
            <v>1828</v>
          </cell>
          <cell r="AR65">
            <v>1822</v>
          </cell>
          <cell r="AS65">
            <v>1858</v>
          </cell>
          <cell r="AT65">
            <v>1891</v>
          </cell>
          <cell r="AU65">
            <v>1899</v>
          </cell>
          <cell r="AV65">
            <v>1891</v>
          </cell>
          <cell r="AW65">
            <v>1857</v>
          </cell>
          <cell r="AX65">
            <v>1847</v>
          </cell>
          <cell r="AY65">
            <v>1817</v>
          </cell>
          <cell r="AZ65">
            <v>1787</v>
          </cell>
          <cell r="BA65">
            <v>1733</v>
          </cell>
          <cell r="BB65">
            <v>1738</v>
          </cell>
          <cell r="BC65">
            <v>1740</v>
          </cell>
          <cell r="BD65">
            <v>1757</v>
          </cell>
          <cell r="BE65">
            <v>1745</v>
          </cell>
          <cell r="BF65">
            <v>1729</v>
          </cell>
          <cell r="BG65">
            <v>1736</v>
          </cell>
          <cell r="BH65">
            <v>1741</v>
          </cell>
          <cell r="BI65">
            <v>1761</v>
          </cell>
          <cell r="BJ65">
            <v>1741</v>
          </cell>
          <cell r="BK65">
            <v>1752.0833333333333</v>
          </cell>
        </row>
        <row r="66">
          <cell r="B66" t="str">
            <v>WASHINGTON</v>
          </cell>
          <cell r="C66">
            <v>384</v>
          </cell>
          <cell r="D66">
            <v>396</v>
          </cell>
          <cell r="E66">
            <v>403</v>
          </cell>
          <cell r="F66">
            <v>412</v>
          </cell>
          <cell r="G66">
            <v>419</v>
          </cell>
          <cell r="H66">
            <v>426</v>
          </cell>
          <cell r="I66">
            <v>424</v>
          </cell>
          <cell r="J66">
            <v>430</v>
          </cell>
          <cell r="K66">
            <v>439</v>
          </cell>
          <cell r="L66">
            <v>444</v>
          </cell>
          <cell r="M66">
            <v>472</v>
          </cell>
          <cell r="N66">
            <v>483</v>
          </cell>
          <cell r="O66">
            <v>494</v>
          </cell>
          <cell r="P66">
            <v>495</v>
          </cell>
          <cell r="Q66">
            <v>507</v>
          </cell>
          <cell r="R66">
            <v>508</v>
          </cell>
          <cell r="S66">
            <v>505</v>
          </cell>
          <cell r="T66">
            <v>501</v>
          </cell>
          <cell r="U66">
            <v>494</v>
          </cell>
          <cell r="V66">
            <v>507</v>
          </cell>
          <cell r="W66">
            <v>503</v>
          </cell>
          <cell r="X66">
            <v>505</v>
          </cell>
          <cell r="Y66">
            <v>525</v>
          </cell>
          <cell r="Z66">
            <v>529</v>
          </cell>
          <cell r="AA66">
            <v>498</v>
          </cell>
          <cell r="AB66">
            <v>500</v>
          </cell>
          <cell r="AC66">
            <v>504</v>
          </cell>
          <cell r="AD66">
            <v>512</v>
          </cell>
          <cell r="AE66">
            <v>527</v>
          </cell>
          <cell r="AF66">
            <v>512</v>
          </cell>
          <cell r="AG66">
            <v>523</v>
          </cell>
          <cell r="AH66">
            <v>526</v>
          </cell>
          <cell r="AI66">
            <v>533</v>
          </cell>
          <cell r="AJ66">
            <v>522</v>
          </cell>
          <cell r="AK66">
            <v>511</v>
          </cell>
          <cell r="AL66">
            <v>509</v>
          </cell>
          <cell r="AM66">
            <v>500</v>
          </cell>
          <cell r="AN66">
            <v>492</v>
          </cell>
          <cell r="AO66">
            <v>478</v>
          </cell>
          <cell r="AP66">
            <v>479</v>
          </cell>
          <cell r="AQ66">
            <v>475</v>
          </cell>
          <cell r="AR66">
            <v>467</v>
          </cell>
          <cell r="AS66">
            <v>472</v>
          </cell>
          <cell r="AT66">
            <v>485</v>
          </cell>
          <cell r="AU66">
            <v>471</v>
          </cell>
          <cell r="AV66">
            <v>465</v>
          </cell>
          <cell r="AW66">
            <v>447</v>
          </cell>
          <cell r="AX66">
            <v>457</v>
          </cell>
          <cell r="AY66">
            <v>454</v>
          </cell>
          <cell r="AZ66">
            <v>474</v>
          </cell>
          <cell r="BA66">
            <v>491</v>
          </cell>
          <cell r="BB66">
            <v>479</v>
          </cell>
          <cell r="BC66">
            <v>481</v>
          </cell>
          <cell r="BD66">
            <v>468</v>
          </cell>
          <cell r="BE66">
            <v>477</v>
          </cell>
          <cell r="BF66">
            <v>474</v>
          </cell>
          <cell r="BG66">
            <v>477</v>
          </cell>
          <cell r="BH66">
            <v>488</v>
          </cell>
          <cell r="BI66">
            <v>490</v>
          </cell>
          <cell r="BJ66">
            <v>490</v>
          </cell>
          <cell r="BK66">
            <v>478.58333333333331</v>
          </cell>
        </row>
        <row r="67">
          <cell r="B67" t="str">
            <v>WELD</v>
          </cell>
          <cell r="C67">
            <v>30383</v>
          </cell>
          <cell r="D67">
            <v>30443</v>
          </cell>
          <cell r="E67">
            <v>30651</v>
          </cell>
          <cell r="F67">
            <v>31001</v>
          </cell>
          <cell r="G67">
            <v>31193</v>
          </cell>
          <cell r="H67">
            <v>31412</v>
          </cell>
          <cell r="I67">
            <v>31757</v>
          </cell>
          <cell r="J67">
            <v>31999</v>
          </cell>
          <cell r="K67">
            <v>32114</v>
          </cell>
          <cell r="L67">
            <v>32293</v>
          </cell>
          <cell r="M67">
            <v>32245</v>
          </cell>
          <cell r="N67">
            <v>32464</v>
          </cell>
          <cell r="O67">
            <v>32579</v>
          </cell>
          <cell r="P67">
            <v>32684</v>
          </cell>
          <cell r="Q67">
            <v>32973</v>
          </cell>
          <cell r="R67">
            <v>33269</v>
          </cell>
          <cell r="S67">
            <v>33224</v>
          </cell>
          <cell r="T67">
            <v>33279</v>
          </cell>
          <cell r="U67">
            <v>32765</v>
          </cell>
          <cell r="V67">
            <v>32802</v>
          </cell>
          <cell r="W67">
            <v>32758</v>
          </cell>
          <cell r="X67">
            <v>32729</v>
          </cell>
          <cell r="Y67">
            <v>33238</v>
          </cell>
          <cell r="Z67">
            <v>33138</v>
          </cell>
          <cell r="AA67">
            <v>32890</v>
          </cell>
          <cell r="AB67">
            <v>32816</v>
          </cell>
          <cell r="AC67">
            <v>32492</v>
          </cell>
          <cell r="AD67">
            <v>32567</v>
          </cell>
          <cell r="AE67">
            <v>32426</v>
          </cell>
          <cell r="AF67">
            <v>32193</v>
          </cell>
          <cell r="AG67">
            <v>32011</v>
          </cell>
          <cell r="AH67">
            <v>31988</v>
          </cell>
          <cell r="AI67">
            <v>31313</v>
          </cell>
          <cell r="AJ67">
            <v>29961</v>
          </cell>
          <cell r="AK67">
            <v>29644</v>
          </cell>
          <cell r="AL67">
            <v>29615</v>
          </cell>
          <cell r="AM67">
            <v>29404</v>
          </cell>
          <cell r="AN67">
            <v>29541</v>
          </cell>
          <cell r="AO67">
            <v>29288</v>
          </cell>
          <cell r="AP67">
            <v>29007</v>
          </cell>
          <cell r="AQ67">
            <v>28997</v>
          </cell>
          <cell r="AR67">
            <v>29363</v>
          </cell>
          <cell r="AS67">
            <v>29766</v>
          </cell>
          <cell r="AT67">
            <v>29965</v>
          </cell>
          <cell r="AU67">
            <v>30000</v>
          </cell>
          <cell r="AV67">
            <v>29236</v>
          </cell>
          <cell r="AW67">
            <v>28927</v>
          </cell>
          <cell r="AX67">
            <v>28523</v>
          </cell>
          <cell r="AY67">
            <v>28147</v>
          </cell>
          <cell r="AZ67">
            <v>28161</v>
          </cell>
          <cell r="BA67">
            <v>28076</v>
          </cell>
          <cell r="BB67">
            <v>28096</v>
          </cell>
          <cell r="BC67">
            <v>28165</v>
          </cell>
          <cell r="BD67">
            <v>28170</v>
          </cell>
          <cell r="BE67">
            <v>27954</v>
          </cell>
          <cell r="BF67">
            <v>27869</v>
          </cell>
          <cell r="BG67">
            <v>28110</v>
          </cell>
          <cell r="BH67">
            <v>28068</v>
          </cell>
          <cell r="BI67">
            <v>28025</v>
          </cell>
          <cell r="BJ67">
            <v>27896</v>
          </cell>
          <cell r="BK67">
            <v>28061.416666666668</v>
          </cell>
        </row>
        <row r="68">
          <cell r="B68" t="str">
            <v>YUMA</v>
          </cell>
          <cell r="C68">
            <v>1120</v>
          </cell>
          <cell r="D68">
            <v>1118</v>
          </cell>
          <cell r="E68">
            <v>1130</v>
          </cell>
          <cell r="F68">
            <v>1153</v>
          </cell>
          <cell r="G68">
            <v>1152</v>
          </cell>
          <cell r="H68">
            <v>1151</v>
          </cell>
          <cell r="I68">
            <v>1161</v>
          </cell>
          <cell r="J68">
            <v>1166</v>
          </cell>
          <cell r="K68">
            <v>1167</v>
          </cell>
          <cell r="L68">
            <v>1177</v>
          </cell>
          <cell r="M68">
            <v>1187</v>
          </cell>
          <cell r="N68">
            <v>1208</v>
          </cell>
          <cell r="O68">
            <v>1237</v>
          </cell>
          <cell r="P68">
            <v>1245</v>
          </cell>
          <cell r="Q68">
            <v>1245</v>
          </cell>
          <cell r="R68">
            <v>1238</v>
          </cell>
          <cell r="S68">
            <v>1268</v>
          </cell>
          <cell r="T68">
            <v>1263</v>
          </cell>
          <cell r="U68">
            <v>1264</v>
          </cell>
          <cell r="V68">
            <v>1262</v>
          </cell>
          <cell r="W68">
            <v>1284</v>
          </cell>
          <cell r="X68">
            <v>1276</v>
          </cell>
          <cell r="Y68">
            <v>1289</v>
          </cell>
          <cell r="Z68">
            <v>1292</v>
          </cell>
          <cell r="AA68">
            <v>1262</v>
          </cell>
          <cell r="AB68">
            <v>1247</v>
          </cell>
          <cell r="AC68">
            <v>1224</v>
          </cell>
          <cell r="AD68">
            <v>1239</v>
          </cell>
          <cell r="AE68">
            <v>1235</v>
          </cell>
          <cell r="AF68">
            <v>1238</v>
          </cell>
          <cell r="AG68">
            <v>1238</v>
          </cell>
          <cell r="AH68">
            <v>1247</v>
          </cell>
          <cell r="AI68">
            <v>1226</v>
          </cell>
          <cell r="AJ68">
            <v>1192</v>
          </cell>
          <cell r="AK68">
            <v>1165</v>
          </cell>
          <cell r="AL68">
            <v>1173</v>
          </cell>
          <cell r="AM68">
            <v>1176</v>
          </cell>
          <cell r="AN68">
            <v>1165</v>
          </cell>
          <cell r="AO68">
            <v>1168</v>
          </cell>
          <cell r="AP68">
            <v>1154</v>
          </cell>
          <cell r="AQ68">
            <v>1153</v>
          </cell>
          <cell r="AR68">
            <v>1152</v>
          </cell>
          <cell r="AS68">
            <v>1178</v>
          </cell>
          <cell r="AT68">
            <v>1167</v>
          </cell>
          <cell r="AU68">
            <v>1185</v>
          </cell>
          <cell r="AV68">
            <v>1173</v>
          </cell>
          <cell r="AW68">
            <v>1193</v>
          </cell>
          <cell r="AX68">
            <v>1167</v>
          </cell>
          <cell r="AY68">
            <v>1171</v>
          </cell>
          <cell r="AZ68">
            <v>1166</v>
          </cell>
          <cell r="BA68">
            <v>1161</v>
          </cell>
          <cell r="BB68">
            <v>1169</v>
          </cell>
          <cell r="BC68">
            <v>1165</v>
          </cell>
          <cell r="BD68">
            <v>1195</v>
          </cell>
          <cell r="BE68">
            <v>1192</v>
          </cell>
          <cell r="BF68">
            <v>1187</v>
          </cell>
          <cell r="BG68">
            <v>1199</v>
          </cell>
          <cell r="BH68">
            <v>1175</v>
          </cell>
          <cell r="BI68">
            <v>1161</v>
          </cell>
          <cell r="BJ68">
            <v>1187</v>
          </cell>
          <cell r="BK68">
            <v>1177.3333333333333</v>
          </cell>
        </row>
        <row r="69">
          <cell r="B69" t="str">
            <v>UNKNOWN</v>
          </cell>
          <cell r="C69">
            <v>45</v>
          </cell>
          <cell r="D69">
            <v>37</v>
          </cell>
          <cell r="E69">
            <v>52</v>
          </cell>
          <cell r="F69">
            <v>43</v>
          </cell>
          <cell r="G69">
            <v>42</v>
          </cell>
          <cell r="H69">
            <v>35</v>
          </cell>
          <cell r="I69">
            <v>28</v>
          </cell>
          <cell r="J69">
            <v>39</v>
          </cell>
          <cell r="K69">
            <v>53</v>
          </cell>
          <cell r="L69">
            <v>23</v>
          </cell>
          <cell r="M69">
            <v>28</v>
          </cell>
          <cell r="N69">
            <v>4</v>
          </cell>
          <cell r="O69">
            <v>11</v>
          </cell>
          <cell r="P69">
            <v>14</v>
          </cell>
          <cell r="Q69">
            <v>16</v>
          </cell>
          <cell r="R69">
            <v>18</v>
          </cell>
          <cell r="S69">
            <v>11</v>
          </cell>
          <cell r="T69">
            <v>16</v>
          </cell>
          <cell r="U69">
            <v>22</v>
          </cell>
          <cell r="V69">
            <v>31</v>
          </cell>
          <cell r="W69">
            <v>17</v>
          </cell>
          <cell r="X69">
            <v>16</v>
          </cell>
          <cell r="Y69">
            <v>11</v>
          </cell>
          <cell r="Z69">
            <v>16</v>
          </cell>
          <cell r="AA69">
            <v>13</v>
          </cell>
          <cell r="AB69">
            <v>10</v>
          </cell>
          <cell r="AC69">
            <v>757</v>
          </cell>
          <cell r="AD69">
            <v>874</v>
          </cell>
          <cell r="AE69">
            <v>867</v>
          </cell>
          <cell r="AF69">
            <v>880</v>
          </cell>
          <cell r="AG69">
            <v>444</v>
          </cell>
          <cell r="AH69">
            <v>338</v>
          </cell>
          <cell r="AI69">
            <v>323</v>
          </cell>
          <cell r="AJ69">
            <v>312</v>
          </cell>
          <cell r="AK69">
            <v>303</v>
          </cell>
          <cell r="AL69">
            <v>369</v>
          </cell>
          <cell r="AM69">
            <v>368</v>
          </cell>
          <cell r="AN69">
            <v>360</v>
          </cell>
          <cell r="AO69">
            <v>352</v>
          </cell>
          <cell r="AP69">
            <v>344</v>
          </cell>
          <cell r="AQ69">
            <v>343</v>
          </cell>
          <cell r="AR69">
            <v>332</v>
          </cell>
          <cell r="AS69">
            <v>327</v>
          </cell>
          <cell r="AT69">
            <v>325</v>
          </cell>
          <cell r="AU69">
            <v>318</v>
          </cell>
          <cell r="AV69">
            <v>314</v>
          </cell>
          <cell r="AW69">
            <v>316</v>
          </cell>
          <cell r="AX69">
            <v>311</v>
          </cell>
          <cell r="AY69">
            <v>310</v>
          </cell>
          <cell r="AZ69">
            <v>302</v>
          </cell>
          <cell r="BA69">
            <v>296</v>
          </cell>
          <cell r="BB69">
            <v>295</v>
          </cell>
          <cell r="BC69">
            <v>294</v>
          </cell>
          <cell r="BD69">
            <v>292</v>
          </cell>
          <cell r="BE69">
            <v>291</v>
          </cell>
          <cell r="BF69">
            <v>287</v>
          </cell>
          <cell r="BG69">
            <v>275</v>
          </cell>
          <cell r="BH69">
            <v>275</v>
          </cell>
          <cell r="BI69">
            <v>275</v>
          </cell>
          <cell r="BJ69">
            <v>272</v>
          </cell>
          <cell r="BK69">
            <v>288.66666666666669</v>
          </cell>
        </row>
        <row r="70">
          <cell r="B70" t="str">
            <v>Grand Total</v>
          </cell>
          <cell r="C70">
            <v>491038</v>
          </cell>
          <cell r="D70">
            <v>493107</v>
          </cell>
          <cell r="E70">
            <v>496848</v>
          </cell>
          <cell r="F70">
            <v>501072</v>
          </cell>
          <cell r="G70">
            <v>503005</v>
          </cell>
          <cell r="H70">
            <v>505399</v>
          </cell>
          <cell r="I70">
            <v>510019</v>
          </cell>
          <cell r="J70">
            <v>515146</v>
          </cell>
          <cell r="K70">
            <v>518461</v>
          </cell>
          <cell r="L70">
            <v>521944</v>
          </cell>
          <cell r="M70">
            <v>522152</v>
          </cell>
          <cell r="N70">
            <v>523984</v>
          </cell>
          <cell r="O70">
            <v>525489</v>
          </cell>
          <cell r="P70">
            <v>526626</v>
          </cell>
          <cell r="Q70">
            <v>528727</v>
          </cell>
          <cell r="R70">
            <v>529840</v>
          </cell>
          <cell r="S70">
            <v>530416</v>
          </cell>
          <cell r="T70">
            <v>530561</v>
          </cell>
          <cell r="U70">
            <v>521524</v>
          </cell>
          <cell r="V70">
            <v>520336</v>
          </cell>
          <cell r="W70">
            <v>519999</v>
          </cell>
          <cell r="X70">
            <v>515924</v>
          </cell>
          <cell r="Y70">
            <v>524828</v>
          </cell>
          <cell r="Z70">
            <v>523095</v>
          </cell>
          <cell r="AA70">
            <v>519873</v>
          </cell>
          <cell r="AB70">
            <v>519011</v>
          </cell>
          <cell r="AC70">
            <v>517109</v>
          </cell>
          <cell r="AD70">
            <v>521272</v>
          </cell>
          <cell r="AE70">
            <v>522213</v>
          </cell>
          <cell r="AF70">
            <v>519846</v>
          </cell>
          <cell r="AG70">
            <v>518428</v>
          </cell>
          <cell r="AH70">
            <v>519469</v>
          </cell>
          <cell r="AI70">
            <v>510669</v>
          </cell>
          <cell r="AJ70">
            <v>490537</v>
          </cell>
          <cell r="AK70">
            <v>485364</v>
          </cell>
          <cell r="AL70">
            <v>483900</v>
          </cell>
          <cell r="AM70">
            <v>480137</v>
          </cell>
          <cell r="AN70">
            <v>481340</v>
          </cell>
          <cell r="AO70">
            <v>478921</v>
          </cell>
          <cell r="AP70">
            <v>474747</v>
          </cell>
          <cell r="AQ70">
            <v>473876</v>
          </cell>
          <cell r="AR70">
            <v>480365</v>
          </cell>
          <cell r="AS70">
            <v>487568</v>
          </cell>
          <cell r="AT70">
            <v>488934</v>
          </cell>
          <cell r="AU70">
            <v>489722</v>
          </cell>
          <cell r="AV70">
            <v>480146</v>
          </cell>
          <cell r="AW70">
            <v>475284</v>
          </cell>
          <cell r="AX70">
            <v>470109</v>
          </cell>
          <cell r="AY70">
            <v>464759</v>
          </cell>
          <cell r="AZ70">
            <v>462677</v>
          </cell>
          <cell r="BA70">
            <v>462264</v>
          </cell>
          <cell r="BB70">
            <v>459188</v>
          </cell>
          <cell r="BC70">
            <v>459104</v>
          </cell>
          <cell r="BD70">
            <v>457939</v>
          </cell>
          <cell r="BE70">
            <v>456205</v>
          </cell>
          <cell r="BF70">
            <v>455571</v>
          </cell>
          <cell r="BG70">
            <v>456691</v>
          </cell>
          <cell r="BH70">
            <v>455760</v>
          </cell>
          <cell r="BI70">
            <v>455321</v>
          </cell>
          <cell r="BJ70">
            <v>454428</v>
          </cell>
          <cell r="BK70">
            <v>458325.58333333331</v>
          </cell>
        </row>
        <row r="71">
          <cell r="B71" t="str">
            <v xml:space="preserve">(1)March and April 2017 have numerous clients with FPL percentage reported as null in the MMIS. These clients were not included in this analysis. </v>
          </cell>
        </row>
        <row r="72">
          <cell r="B72" t="str">
            <v>Note: Data reported here may not match data reported elsewhere by the Department based on limiting criteria and the purpose of the report.</v>
          </cell>
        </row>
        <row r="73">
          <cell r="B73" t="str">
            <v>**Data has been suppressed for counties with fewer than 30 clients.  Suppressed data denoted by "NR". The actual values have been included under "UNKNOWN".</v>
          </cell>
        </row>
        <row r="76">
          <cell r="B76" t="str">
            <v>RAE 1</v>
          </cell>
          <cell r="C76">
            <v>71393</v>
          </cell>
          <cell r="D76">
            <v>71664</v>
          </cell>
          <cell r="E76">
            <v>72298</v>
          </cell>
          <cell r="F76">
            <v>73061</v>
          </cell>
          <cell r="G76">
            <v>73399</v>
          </cell>
          <cell r="H76">
            <v>73695</v>
          </cell>
          <cell r="I76">
            <v>74451</v>
          </cell>
          <cell r="J76">
            <v>75120</v>
          </cell>
          <cell r="K76">
            <v>75508</v>
          </cell>
          <cell r="L76">
            <v>76088</v>
          </cell>
          <cell r="M76">
            <v>75886</v>
          </cell>
          <cell r="N76">
            <v>76172</v>
          </cell>
          <cell r="O76">
            <v>76366</v>
          </cell>
          <cell r="P76">
            <v>76521</v>
          </cell>
          <cell r="Q76">
            <v>76724</v>
          </cell>
          <cell r="R76">
            <v>76535</v>
          </cell>
          <cell r="S76">
            <v>76429</v>
          </cell>
          <cell r="T76">
            <v>76274</v>
          </cell>
          <cell r="U76">
            <v>75248</v>
          </cell>
          <cell r="V76">
            <v>75140</v>
          </cell>
          <cell r="W76">
            <v>74941</v>
          </cell>
          <cell r="X76">
            <v>74575</v>
          </cell>
          <cell r="Y76">
            <v>75728</v>
          </cell>
          <cell r="Z76">
            <v>75373</v>
          </cell>
          <cell r="AA76">
            <v>74975</v>
          </cell>
          <cell r="AB76">
            <v>74654</v>
          </cell>
          <cell r="AC76">
            <v>74122</v>
          </cell>
          <cell r="AD76">
            <v>74581</v>
          </cell>
          <cell r="AE76">
            <v>74481</v>
          </cell>
          <cell r="AF76">
            <v>74051</v>
          </cell>
          <cell r="AG76">
            <v>73863</v>
          </cell>
          <cell r="AH76">
            <v>73972</v>
          </cell>
          <cell r="AI76">
            <v>72710</v>
          </cell>
          <cell r="AJ76">
            <v>70111</v>
          </cell>
          <cell r="AK76">
            <v>69619</v>
          </cell>
          <cell r="AL76">
            <v>69596</v>
          </cell>
          <cell r="AM76">
            <v>69129</v>
          </cell>
          <cell r="AN76">
            <v>69220</v>
          </cell>
          <cell r="AO76">
            <v>68847</v>
          </cell>
          <cell r="AP76">
            <v>68418</v>
          </cell>
          <cell r="AQ76">
            <v>68135</v>
          </cell>
          <cell r="AR76">
            <v>69030</v>
          </cell>
          <cell r="AS76">
            <v>69555</v>
          </cell>
          <cell r="AT76">
            <v>69322</v>
          </cell>
          <cell r="AU76">
            <v>69198</v>
          </cell>
          <cell r="AV76">
            <v>67945</v>
          </cell>
          <cell r="AW76">
            <v>67364</v>
          </cell>
          <cell r="AX76">
            <v>66684</v>
          </cell>
          <cell r="AY76">
            <v>66179</v>
          </cell>
          <cell r="AZ76">
            <v>65850</v>
          </cell>
          <cell r="BA76">
            <v>65967</v>
          </cell>
          <cell r="BB76">
            <v>65431</v>
          </cell>
          <cell r="BC76">
            <v>65463</v>
          </cell>
          <cell r="BD76">
            <v>65279</v>
          </cell>
          <cell r="BE76">
            <v>65035</v>
          </cell>
          <cell r="BF76">
            <v>64891</v>
          </cell>
          <cell r="BG76">
            <v>65170</v>
          </cell>
          <cell r="BH76">
            <v>65071</v>
          </cell>
          <cell r="BI76">
            <v>64745</v>
          </cell>
          <cell r="BJ76">
            <v>64695</v>
          </cell>
          <cell r="BK76">
            <v>65314.666666666664</v>
          </cell>
        </row>
        <row r="77">
          <cell r="B77" t="str">
            <v>RAE 2</v>
          </cell>
          <cell r="C77">
            <v>39573</v>
          </cell>
          <cell r="D77">
            <v>39701</v>
          </cell>
          <cell r="E77">
            <v>40010</v>
          </cell>
          <cell r="F77">
            <v>40528</v>
          </cell>
          <cell r="G77">
            <v>40737</v>
          </cell>
          <cell r="H77">
            <v>40983</v>
          </cell>
          <cell r="I77">
            <v>41406</v>
          </cell>
          <cell r="J77">
            <v>41684</v>
          </cell>
          <cell r="K77">
            <v>41826</v>
          </cell>
          <cell r="L77">
            <v>42071</v>
          </cell>
          <cell r="M77">
            <v>42010</v>
          </cell>
          <cell r="N77">
            <v>42311</v>
          </cell>
          <cell r="O77">
            <v>42451</v>
          </cell>
          <cell r="P77">
            <v>42518</v>
          </cell>
          <cell r="Q77">
            <v>42800</v>
          </cell>
          <cell r="R77">
            <v>43118</v>
          </cell>
          <cell r="S77">
            <v>43085</v>
          </cell>
          <cell r="T77">
            <v>43178</v>
          </cell>
          <cell r="U77">
            <v>42446</v>
          </cell>
          <cell r="V77">
            <v>42499</v>
          </cell>
          <cell r="W77">
            <v>42475</v>
          </cell>
          <cell r="X77">
            <v>42465</v>
          </cell>
          <cell r="Y77">
            <v>43137</v>
          </cell>
          <cell r="Z77">
            <v>43033</v>
          </cell>
          <cell r="AA77">
            <v>42662</v>
          </cell>
          <cell r="AB77">
            <v>42489</v>
          </cell>
          <cell r="AC77">
            <v>42081</v>
          </cell>
          <cell r="AD77">
            <v>42313</v>
          </cell>
          <cell r="AE77">
            <v>42190</v>
          </cell>
          <cell r="AF77">
            <v>41872</v>
          </cell>
          <cell r="AG77">
            <v>41633</v>
          </cell>
          <cell r="AH77">
            <v>41568</v>
          </cell>
          <cell r="AI77">
            <v>40799</v>
          </cell>
          <cell r="AJ77">
            <v>39255</v>
          </cell>
          <cell r="AK77">
            <v>38900</v>
          </cell>
          <cell r="AL77">
            <v>38875</v>
          </cell>
          <cell r="AM77">
            <v>38612</v>
          </cell>
          <cell r="AN77">
            <v>38787</v>
          </cell>
          <cell r="AO77">
            <v>38450</v>
          </cell>
          <cell r="AP77">
            <v>38105</v>
          </cell>
          <cell r="AQ77">
            <v>38140</v>
          </cell>
          <cell r="AR77">
            <v>38601</v>
          </cell>
          <cell r="AS77">
            <v>39130</v>
          </cell>
          <cell r="AT77">
            <v>39377</v>
          </cell>
          <cell r="AU77">
            <v>39399</v>
          </cell>
          <cell r="AV77">
            <v>38457</v>
          </cell>
          <cell r="AW77">
            <v>38075</v>
          </cell>
          <cell r="AX77">
            <v>37635</v>
          </cell>
          <cell r="AY77">
            <v>37252</v>
          </cell>
          <cell r="AZ77">
            <v>37262</v>
          </cell>
          <cell r="BA77">
            <v>37124</v>
          </cell>
          <cell r="BB77">
            <v>37178</v>
          </cell>
          <cell r="BC77">
            <v>37260</v>
          </cell>
          <cell r="BD77">
            <v>37242</v>
          </cell>
          <cell r="BE77">
            <v>37011</v>
          </cell>
          <cell r="BF77">
            <v>36904</v>
          </cell>
          <cell r="BG77">
            <v>37115</v>
          </cell>
          <cell r="BH77">
            <v>37018</v>
          </cell>
          <cell r="BI77">
            <v>36944</v>
          </cell>
          <cell r="BJ77">
            <v>36767</v>
          </cell>
          <cell r="BK77">
            <v>37089.75</v>
          </cell>
        </row>
        <row r="78">
          <cell r="B78" t="str">
            <v>RAE 3</v>
          </cell>
          <cell r="C78">
            <v>134679</v>
          </cell>
          <cell r="D78">
            <v>135322</v>
          </cell>
          <cell r="E78">
            <v>136454</v>
          </cell>
          <cell r="F78">
            <v>137667</v>
          </cell>
          <cell r="G78">
            <v>138195</v>
          </cell>
          <cell r="H78">
            <v>138772</v>
          </cell>
          <cell r="I78">
            <v>140221</v>
          </cell>
          <cell r="J78">
            <v>141665</v>
          </cell>
          <cell r="K78">
            <v>142783</v>
          </cell>
          <cell r="L78">
            <v>143809</v>
          </cell>
          <cell r="M78">
            <v>143957</v>
          </cell>
          <cell r="N78">
            <v>144550</v>
          </cell>
          <cell r="O78">
            <v>144995</v>
          </cell>
          <cell r="P78">
            <v>145356</v>
          </cell>
          <cell r="Q78">
            <v>146185</v>
          </cell>
          <cell r="R78">
            <v>146371</v>
          </cell>
          <cell r="S78">
            <v>146877</v>
          </cell>
          <cell r="T78">
            <v>146847</v>
          </cell>
          <cell r="U78">
            <v>143784</v>
          </cell>
          <cell r="V78">
            <v>143285</v>
          </cell>
          <cell r="W78">
            <v>143278</v>
          </cell>
          <cell r="X78">
            <v>141566</v>
          </cell>
          <cell r="Y78">
            <v>144511</v>
          </cell>
          <cell r="Z78">
            <v>143883</v>
          </cell>
          <cell r="AA78">
            <v>143018</v>
          </cell>
          <cell r="AB78">
            <v>142897</v>
          </cell>
          <cell r="AC78">
            <v>142240</v>
          </cell>
          <cell r="AD78">
            <v>143603</v>
          </cell>
          <cell r="AE78">
            <v>144090</v>
          </cell>
          <cell r="AF78">
            <v>143277</v>
          </cell>
          <cell r="AG78">
            <v>142839</v>
          </cell>
          <cell r="AH78">
            <v>143104</v>
          </cell>
          <cell r="AI78">
            <v>140369</v>
          </cell>
          <cell r="AJ78">
            <v>133541</v>
          </cell>
          <cell r="AK78">
            <v>131526</v>
          </cell>
          <cell r="AL78">
            <v>131070</v>
          </cell>
          <cell r="AM78">
            <v>129607</v>
          </cell>
          <cell r="AN78">
            <v>130253</v>
          </cell>
          <cell r="AO78">
            <v>129853</v>
          </cell>
          <cell r="AP78">
            <v>128460</v>
          </cell>
          <cell r="AQ78">
            <v>128359</v>
          </cell>
          <cell r="AR78">
            <v>130565</v>
          </cell>
          <cell r="AS78">
            <v>133226</v>
          </cell>
          <cell r="AT78">
            <v>133817</v>
          </cell>
          <cell r="AU78">
            <v>134213</v>
          </cell>
          <cell r="AV78">
            <v>131396</v>
          </cell>
          <cell r="AW78">
            <v>130093</v>
          </cell>
          <cell r="AX78">
            <v>128294</v>
          </cell>
          <cell r="AY78">
            <v>126824</v>
          </cell>
          <cell r="AZ78">
            <v>126715</v>
          </cell>
          <cell r="BA78">
            <v>127571</v>
          </cell>
          <cell r="BB78">
            <v>126017</v>
          </cell>
          <cell r="BC78">
            <v>125921</v>
          </cell>
          <cell r="BD78">
            <v>125578</v>
          </cell>
          <cell r="BE78">
            <v>124678</v>
          </cell>
          <cell r="BF78">
            <v>124628</v>
          </cell>
          <cell r="BG78">
            <v>124661</v>
          </cell>
          <cell r="BH78">
            <v>124467</v>
          </cell>
          <cell r="BI78">
            <v>124736</v>
          </cell>
          <cell r="BJ78">
            <v>124531</v>
          </cell>
          <cell r="BK78">
            <v>125527.25</v>
          </cell>
        </row>
        <row r="79">
          <cell r="B79" t="str">
            <v>RAE 4</v>
          </cell>
          <cell r="C79">
            <v>46067</v>
          </cell>
          <cell r="D79">
            <v>46128</v>
          </cell>
          <cell r="E79">
            <v>46343</v>
          </cell>
          <cell r="F79">
            <v>46778</v>
          </cell>
          <cell r="G79">
            <v>47038</v>
          </cell>
          <cell r="H79">
            <v>47234</v>
          </cell>
          <cell r="I79">
            <v>47512</v>
          </cell>
          <cell r="J79">
            <v>47978</v>
          </cell>
          <cell r="K79">
            <v>48252</v>
          </cell>
          <cell r="L79">
            <v>48438</v>
          </cell>
          <cell r="M79">
            <v>48578</v>
          </cell>
          <cell r="N79">
            <v>48792</v>
          </cell>
          <cell r="O79">
            <v>49003</v>
          </cell>
          <cell r="P79">
            <v>49123</v>
          </cell>
          <cell r="Q79">
            <v>49234</v>
          </cell>
          <cell r="R79">
            <v>49412</v>
          </cell>
          <cell r="S79">
            <v>49417</v>
          </cell>
          <cell r="T79">
            <v>49568</v>
          </cell>
          <cell r="U79">
            <v>48992</v>
          </cell>
          <cell r="V79">
            <v>48964</v>
          </cell>
          <cell r="W79">
            <v>48980</v>
          </cell>
          <cell r="X79">
            <v>48750</v>
          </cell>
          <cell r="Y79">
            <v>49372</v>
          </cell>
          <cell r="Z79">
            <v>49286</v>
          </cell>
          <cell r="AA79">
            <v>48926</v>
          </cell>
          <cell r="AB79">
            <v>48864</v>
          </cell>
          <cell r="AC79">
            <v>48675</v>
          </cell>
          <cell r="AD79">
            <v>48943</v>
          </cell>
          <cell r="AE79">
            <v>48935</v>
          </cell>
          <cell r="AF79">
            <v>48775</v>
          </cell>
          <cell r="AG79">
            <v>48828</v>
          </cell>
          <cell r="AH79">
            <v>48928</v>
          </cell>
          <cell r="AI79">
            <v>48374</v>
          </cell>
          <cell r="AJ79">
            <v>47117</v>
          </cell>
          <cell r="AK79">
            <v>46800</v>
          </cell>
          <cell r="AL79">
            <v>46709</v>
          </cell>
          <cell r="AM79">
            <v>46634</v>
          </cell>
          <cell r="AN79">
            <v>46684</v>
          </cell>
          <cell r="AO79">
            <v>46461</v>
          </cell>
          <cell r="AP79">
            <v>46221</v>
          </cell>
          <cell r="AQ79">
            <v>46222</v>
          </cell>
          <cell r="AR79">
            <v>46843</v>
          </cell>
          <cell r="AS79">
            <v>47291</v>
          </cell>
          <cell r="AT79">
            <v>47469</v>
          </cell>
          <cell r="AU79">
            <v>47414</v>
          </cell>
          <cell r="AV79">
            <v>46570</v>
          </cell>
          <cell r="AW79">
            <v>46207</v>
          </cell>
          <cell r="AX79">
            <v>45991</v>
          </cell>
          <cell r="AY79">
            <v>45640</v>
          </cell>
          <cell r="AZ79">
            <v>45279</v>
          </cell>
          <cell r="BA79">
            <v>45342</v>
          </cell>
          <cell r="BB79">
            <v>45064</v>
          </cell>
          <cell r="BC79">
            <v>44704</v>
          </cell>
          <cell r="BD79">
            <v>44555</v>
          </cell>
          <cell r="BE79">
            <v>44582</v>
          </cell>
          <cell r="BF79">
            <v>44402</v>
          </cell>
          <cell r="BG79">
            <v>44507</v>
          </cell>
          <cell r="BH79">
            <v>44530</v>
          </cell>
          <cell r="BI79">
            <v>44486</v>
          </cell>
          <cell r="BJ79">
            <v>44449</v>
          </cell>
          <cell r="BK79">
            <v>44795</v>
          </cell>
        </row>
        <row r="80">
          <cell r="B80" t="str">
            <v>RAE 5</v>
          </cell>
          <cell r="C80">
            <v>77388</v>
          </cell>
          <cell r="D80">
            <v>77637</v>
          </cell>
          <cell r="E80">
            <v>77930</v>
          </cell>
          <cell r="F80">
            <v>78150</v>
          </cell>
          <cell r="G80">
            <v>78323</v>
          </cell>
          <cell r="H80">
            <v>78670</v>
          </cell>
          <cell r="I80">
            <v>79099</v>
          </cell>
          <cell r="J80">
            <v>79608</v>
          </cell>
          <cell r="K80">
            <v>79918</v>
          </cell>
          <cell r="L80">
            <v>80401</v>
          </cell>
          <cell r="M80">
            <v>80221</v>
          </cell>
          <cell r="N80">
            <v>79967</v>
          </cell>
          <cell r="O80">
            <v>80152</v>
          </cell>
          <cell r="P80">
            <v>80255</v>
          </cell>
          <cell r="Q80">
            <v>80306</v>
          </cell>
          <cell r="R80">
            <v>80464</v>
          </cell>
          <cell r="S80">
            <v>80445</v>
          </cell>
          <cell r="T80">
            <v>80410</v>
          </cell>
          <cell r="U80">
            <v>79230</v>
          </cell>
          <cell r="V80">
            <v>78751</v>
          </cell>
          <cell r="W80">
            <v>78612</v>
          </cell>
          <cell r="X80">
            <v>77802</v>
          </cell>
          <cell r="Y80">
            <v>78749</v>
          </cell>
          <cell r="Z80">
            <v>78675</v>
          </cell>
          <cell r="AA80">
            <v>78260</v>
          </cell>
          <cell r="AB80">
            <v>78174</v>
          </cell>
          <cell r="AC80">
            <v>77760</v>
          </cell>
          <cell r="AD80">
            <v>78311</v>
          </cell>
          <cell r="AE80">
            <v>78624</v>
          </cell>
          <cell r="AF80">
            <v>78402</v>
          </cell>
          <cell r="AG80">
            <v>78122</v>
          </cell>
          <cell r="AH80">
            <v>78338</v>
          </cell>
          <cell r="AI80">
            <v>76884</v>
          </cell>
          <cell r="AJ80">
            <v>74267</v>
          </cell>
          <cell r="AK80">
            <v>73561</v>
          </cell>
          <cell r="AL80">
            <v>73013</v>
          </cell>
          <cell r="AM80">
            <v>72515</v>
          </cell>
          <cell r="AN80">
            <v>72739</v>
          </cell>
          <cell r="AO80">
            <v>72425</v>
          </cell>
          <cell r="AP80">
            <v>71851</v>
          </cell>
          <cell r="AQ80">
            <v>71666</v>
          </cell>
          <cell r="AR80">
            <v>72667</v>
          </cell>
          <cell r="AS80">
            <v>73605</v>
          </cell>
          <cell r="AT80">
            <v>73667</v>
          </cell>
          <cell r="AU80">
            <v>73631</v>
          </cell>
          <cell r="AV80">
            <v>71893</v>
          </cell>
          <cell r="AW80">
            <v>70956</v>
          </cell>
          <cell r="AX80">
            <v>69991</v>
          </cell>
          <cell r="AY80">
            <v>68785</v>
          </cell>
          <cell r="AZ80">
            <v>68560</v>
          </cell>
          <cell r="BA80">
            <v>69134</v>
          </cell>
          <cell r="BB80">
            <v>68998</v>
          </cell>
          <cell r="BC80">
            <v>69149</v>
          </cell>
          <cell r="BD80">
            <v>68992</v>
          </cell>
          <cell r="BE80">
            <v>68881</v>
          </cell>
          <cell r="BF80">
            <v>68723</v>
          </cell>
          <cell r="BG80">
            <v>68982</v>
          </cell>
          <cell r="BH80">
            <v>68829</v>
          </cell>
          <cell r="BI80">
            <v>68837</v>
          </cell>
          <cell r="BJ80">
            <v>68813</v>
          </cell>
          <cell r="BK80">
            <v>68890.25</v>
          </cell>
        </row>
        <row r="81">
          <cell r="B81" t="str">
            <v>RAE 6</v>
          </cell>
          <cell r="C81">
            <v>55438</v>
          </cell>
          <cell r="D81">
            <v>55601</v>
          </cell>
          <cell r="E81">
            <v>55973</v>
          </cell>
          <cell r="F81">
            <v>56304</v>
          </cell>
          <cell r="G81">
            <v>56406</v>
          </cell>
          <cell r="H81">
            <v>56589</v>
          </cell>
          <cell r="I81">
            <v>57003</v>
          </cell>
          <cell r="J81">
            <v>57617</v>
          </cell>
          <cell r="K81">
            <v>57988</v>
          </cell>
          <cell r="L81">
            <v>58362</v>
          </cell>
          <cell r="M81">
            <v>58317</v>
          </cell>
          <cell r="N81">
            <v>58526</v>
          </cell>
          <cell r="O81">
            <v>58615</v>
          </cell>
          <cell r="P81">
            <v>58722</v>
          </cell>
          <cell r="Q81">
            <v>58732</v>
          </cell>
          <cell r="R81">
            <v>58729</v>
          </cell>
          <cell r="S81">
            <v>58722</v>
          </cell>
          <cell r="T81">
            <v>58575</v>
          </cell>
          <cell r="U81">
            <v>57166</v>
          </cell>
          <cell r="V81">
            <v>56932</v>
          </cell>
          <cell r="W81">
            <v>56928</v>
          </cell>
          <cell r="X81">
            <v>56454</v>
          </cell>
          <cell r="Y81">
            <v>57563</v>
          </cell>
          <cell r="Z81">
            <v>57210</v>
          </cell>
          <cell r="AA81">
            <v>56830</v>
          </cell>
          <cell r="AB81">
            <v>56786</v>
          </cell>
          <cell r="AC81">
            <v>56355</v>
          </cell>
          <cell r="AD81">
            <v>56794</v>
          </cell>
          <cell r="AE81">
            <v>56917</v>
          </cell>
          <cell r="AF81">
            <v>56589</v>
          </cell>
          <cell r="AG81">
            <v>56482</v>
          </cell>
          <cell r="AH81">
            <v>56547</v>
          </cell>
          <cell r="AI81">
            <v>55467</v>
          </cell>
          <cell r="AJ81">
            <v>52900</v>
          </cell>
          <cell r="AK81">
            <v>52218</v>
          </cell>
          <cell r="AL81">
            <v>51941</v>
          </cell>
          <cell r="AM81">
            <v>51477</v>
          </cell>
          <cell r="AN81">
            <v>51408</v>
          </cell>
          <cell r="AO81">
            <v>51112</v>
          </cell>
          <cell r="AP81">
            <v>50522</v>
          </cell>
          <cell r="AQ81">
            <v>50301</v>
          </cell>
          <cell r="AR81">
            <v>50941</v>
          </cell>
          <cell r="AS81">
            <v>51857</v>
          </cell>
          <cell r="AT81">
            <v>51990</v>
          </cell>
          <cell r="AU81">
            <v>52201</v>
          </cell>
          <cell r="AV81">
            <v>51323</v>
          </cell>
          <cell r="AW81">
            <v>50613</v>
          </cell>
          <cell r="AX81">
            <v>50237</v>
          </cell>
          <cell r="AY81">
            <v>49728</v>
          </cell>
          <cell r="AZ81">
            <v>49627</v>
          </cell>
          <cell r="BA81">
            <v>49594</v>
          </cell>
          <cell r="BB81">
            <v>49280</v>
          </cell>
          <cell r="BC81">
            <v>49057</v>
          </cell>
          <cell r="BD81">
            <v>48940</v>
          </cell>
          <cell r="BE81">
            <v>48583</v>
          </cell>
          <cell r="BF81">
            <v>48495</v>
          </cell>
          <cell r="BG81">
            <v>48673</v>
          </cell>
          <cell r="BH81">
            <v>48509</v>
          </cell>
          <cell r="BI81">
            <v>48309</v>
          </cell>
          <cell r="BJ81">
            <v>47978</v>
          </cell>
          <cell r="BK81">
            <v>48897.75</v>
          </cell>
        </row>
        <row r="82">
          <cell r="B82" t="str">
            <v>RAE 7</v>
          </cell>
          <cell r="C82">
            <v>66455</v>
          </cell>
          <cell r="D82">
            <v>67017</v>
          </cell>
          <cell r="E82">
            <v>67788</v>
          </cell>
          <cell r="F82">
            <v>68541</v>
          </cell>
          <cell r="G82">
            <v>68865</v>
          </cell>
          <cell r="H82">
            <v>69394</v>
          </cell>
          <cell r="I82">
            <v>70273</v>
          </cell>
          <cell r="J82">
            <v>71409</v>
          </cell>
          <cell r="K82">
            <v>72133</v>
          </cell>
          <cell r="L82">
            <v>72752</v>
          </cell>
          <cell r="M82">
            <v>73155</v>
          </cell>
          <cell r="N82">
            <v>73662</v>
          </cell>
          <cell r="O82">
            <v>73896</v>
          </cell>
          <cell r="P82">
            <v>74117</v>
          </cell>
          <cell r="Q82">
            <v>74730</v>
          </cell>
          <cell r="R82">
            <v>75193</v>
          </cell>
          <cell r="S82">
            <v>75430</v>
          </cell>
          <cell r="T82">
            <v>75693</v>
          </cell>
          <cell r="U82">
            <v>74636</v>
          </cell>
          <cell r="V82">
            <v>74734</v>
          </cell>
          <cell r="W82">
            <v>74768</v>
          </cell>
          <cell r="X82">
            <v>74296</v>
          </cell>
          <cell r="Y82">
            <v>75757</v>
          </cell>
          <cell r="Z82">
            <v>75619</v>
          </cell>
          <cell r="AA82">
            <v>75189</v>
          </cell>
          <cell r="AB82">
            <v>75137</v>
          </cell>
          <cell r="AC82">
            <v>75119</v>
          </cell>
          <cell r="AD82">
            <v>75853</v>
          </cell>
          <cell r="AE82">
            <v>76109</v>
          </cell>
          <cell r="AF82">
            <v>76000</v>
          </cell>
          <cell r="AG82">
            <v>76217</v>
          </cell>
          <cell r="AH82">
            <v>76674</v>
          </cell>
          <cell r="AI82">
            <v>75743</v>
          </cell>
          <cell r="AJ82">
            <v>73034</v>
          </cell>
          <cell r="AK82">
            <v>72437</v>
          </cell>
          <cell r="AL82">
            <v>72327</v>
          </cell>
          <cell r="AM82">
            <v>71795</v>
          </cell>
          <cell r="AN82">
            <v>71889</v>
          </cell>
          <cell r="AO82">
            <v>71421</v>
          </cell>
          <cell r="AP82">
            <v>70826</v>
          </cell>
          <cell r="AQ82">
            <v>70710</v>
          </cell>
          <cell r="AR82">
            <v>71386</v>
          </cell>
          <cell r="AS82">
            <v>72577</v>
          </cell>
          <cell r="AT82">
            <v>72967</v>
          </cell>
          <cell r="AU82">
            <v>73348</v>
          </cell>
          <cell r="AV82">
            <v>72248</v>
          </cell>
          <cell r="AW82">
            <v>71660</v>
          </cell>
          <cell r="AX82">
            <v>70966</v>
          </cell>
          <cell r="AY82">
            <v>70041</v>
          </cell>
          <cell r="AZ82">
            <v>69082</v>
          </cell>
          <cell r="BA82">
            <v>67236</v>
          </cell>
          <cell r="BB82">
            <v>66925</v>
          </cell>
          <cell r="BC82">
            <v>67256</v>
          </cell>
          <cell r="BD82">
            <v>67061</v>
          </cell>
          <cell r="BE82">
            <v>67144</v>
          </cell>
          <cell r="BF82">
            <v>67241</v>
          </cell>
          <cell r="BG82">
            <v>67308</v>
          </cell>
          <cell r="BH82">
            <v>67061</v>
          </cell>
          <cell r="BI82">
            <v>66989</v>
          </cell>
          <cell r="BJ82">
            <v>66923</v>
          </cell>
          <cell r="BK82">
            <v>67522.25</v>
          </cell>
        </row>
      </sheetData>
      <sheetData sheetId="2" refreshError="1"/>
      <sheetData sheetId="3" refreshError="1"/>
      <sheetData sheetId="4" refreshError="1"/>
      <sheetData sheetId="5" refreshError="1"/>
      <sheetData sheetId="6">
        <row r="2">
          <cell r="B2" t="str">
            <v>CHP+ Enrollees ages 0-18</v>
          </cell>
        </row>
        <row r="3">
          <cell r="B3" t="str">
            <v>County</v>
          </cell>
          <cell r="C3" t="str">
            <v>Calendar Year 2015</v>
          </cell>
          <cell r="O3" t="str">
            <v>Calendar Year 2016</v>
          </cell>
          <cell r="AA3" t="str">
            <v>Calendar Year 2017</v>
          </cell>
          <cell r="AM3" t="str">
            <v>Calendar Year 2018</v>
          </cell>
          <cell r="AY3" t="str">
            <v>Calendar Year 2019</v>
          </cell>
        </row>
        <row r="4">
          <cell r="C4">
            <v>42035</v>
          </cell>
          <cell r="D4">
            <v>42063</v>
          </cell>
          <cell r="E4">
            <v>42094</v>
          </cell>
          <cell r="F4">
            <v>42124</v>
          </cell>
          <cell r="G4">
            <v>42155</v>
          </cell>
          <cell r="H4">
            <v>42185</v>
          </cell>
          <cell r="I4">
            <v>42216</v>
          </cell>
          <cell r="J4">
            <v>42247</v>
          </cell>
          <cell r="K4">
            <v>42277</v>
          </cell>
          <cell r="L4">
            <v>42308</v>
          </cell>
          <cell r="M4">
            <v>42338</v>
          </cell>
          <cell r="N4">
            <v>42369</v>
          </cell>
          <cell r="O4">
            <v>42400</v>
          </cell>
          <cell r="P4">
            <v>42429</v>
          </cell>
          <cell r="Q4">
            <v>42460</v>
          </cell>
          <cell r="R4">
            <v>42490</v>
          </cell>
          <cell r="S4">
            <v>42521</v>
          </cell>
          <cell r="T4">
            <v>42551</v>
          </cell>
          <cell r="U4">
            <v>42582</v>
          </cell>
          <cell r="V4">
            <v>42613</v>
          </cell>
          <cell r="W4">
            <v>42643</v>
          </cell>
          <cell r="X4">
            <v>42674</v>
          </cell>
          <cell r="Y4">
            <v>42704</v>
          </cell>
          <cell r="Z4">
            <v>42735</v>
          </cell>
          <cell r="AA4">
            <v>42765</v>
          </cell>
          <cell r="AB4">
            <v>42794</v>
          </cell>
          <cell r="AC4">
            <v>42825</v>
          </cell>
          <cell r="AD4">
            <v>42855</v>
          </cell>
          <cell r="AE4">
            <v>42886</v>
          </cell>
          <cell r="AF4">
            <v>42916</v>
          </cell>
          <cell r="AG4">
            <v>42947</v>
          </cell>
          <cell r="AH4">
            <v>42978</v>
          </cell>
          <cell r="AI4">
            <v>43008</v>
          </cell>
          <cell r="AJ4">
            <v>43039</v>
          </cell>
          <cell r="AK4">
            <v>43069</v>
          </cell>
          <cell r="AL4">
            <v>43100</v>
          </cell>
          <cell r="AM4">
            <v>43131</v>
          </cell>
          <cell r="AN4">
            <v>43159</v>
          </cell>
          <cell r="AO4">
            <v>43190</v>
          </cell>
          <cell r="AP4">
            <v>43220</v>
          </cell>
          <cell r="AQ4">
            <v>43251</v>
          </cell>
          <cell r="AR4">
            <v>43281</v>
          </cell>
          <cell r="AS4">
            <v>43312</v>
          </cell>
          <cell r="AT4">
            <v>43343</v>
          </cell>
          <cell r="AU4">
            <v>43373</v>
          </cell>
          <cell r="AV4">
            <v>43404</v>
          </cell>
          <cell r="AW4">
            <v>43434</v>
          </cell>
          <cell r="AX4">
            <v>43465</v>
          </cell>
          <cell r="AY4">
            <v>43496</v>
          </cell>
          <cell r="AZ4">
            <v>43524</v>
          </cell>
          <cell r="BA4">
            <v>43555</v>
          </cell>
          <cell r="BB4">
            <v>43585</v>
          </cell>
          <cell r="BC4">
            <v>43616</v>
          </cell>
          <cell r="BD4">
            <v>43646</v>
          </cell>
          <cell r="BE4">
            <v>43677</v>
          </cell>
          <cell r="BF4">
            <v>43708</v>
          </cell>
          <cell r="BG4">
            <v>43738</v>
          </cell>
          <cell r="BH4">
            <v>43769</v>
          </cell>
          <cell r="BI4">
            <v>43799</v>
          </cell>
          <cell r="BJ4">
            <v>43830</v>
          </cell>
        </row>
        <row r="5">
          <cell r="B5" t="str">
            <v>ADAMS</v>
          </cell>
          <cell r="C5">
            <v>6906</v>
          </cell>
          <cell r="D5">
            <v>6902</v>
          </cell>
          <cell r="E5">
            <v>6864</v>
          </cell>
          <cell r="F5">
            <v>6846</v>
          </cell>
          <cell r="G5">
            <v>6792</v>
          </cell>
          <cell r="H5">
            <v>6704</v>
          </cell>
          <cell r="I5">
            <v>6504</v>
          </cell>
          <cell r="J5">
            <v>6166</v>
          </cell>
          <cell r="K5">
            <v>6132</v>
          </cell>
          <cell r="L5">
            <v>5887</v>
          </cell>
          <cell r="M5">
            <v>5918</v>
          </cell>
          <cell r="N5">
            <v>5978</v>
          </cell>
          <cell r="O5">
            <v>6329</v>
          </cell>
          <cell r="P5">
            <v>6395</v>
          </cell>
          <cell r="Q5">
            <v>6536</v>
          </cell>
          <cell r="R5">
            <v>6703</v>
          </cell>
          <cell r="S5">
            <v>6801</v>
          </cell>
          <cell r="T5">
            <v>6994</v>
          </cell>
          <cell r="U5">
            <v>7206</v>
          </cell>
          <cell r="V5">
            <v>7413</v>
          </cell>
          <cell r="W5">
            <v>7475</v>
          </cell>
          <cell r="X5">
            <v>7451</v>
          </cell>
          <cell r="Y5">
            <v>7309</v>
          </cell>
          <cell r="Z5">
            <v>7679</v>
          </cell>
          <cell r="AA5">
            <v>7754</v>
          </cell>
          <cell r="AB5">
            <v>7812</v>
          </cell>
          <cell r="AC5">
            <v>8676</v>
          </cell>
          <cell r="AD5">
            <v>8830</v>
          </cell>
          <cell r="AE5">
            <v>8866</v>
          </cell>
          <cell r="AF5">
            <v>8788</v>
          </cell>
          <cell r="AG5">
            <v>8799</v>
          </cell>
          <cell r="AH5">
            <v>8961</v>
          </cell>
          <cell r="AI5">
            <v>8818</v>
          </cell>
          <cell r="AJ5">
            <v>8794</v>
          </cell>
          <cell r="AK5">
            <v>8843</v>
          </cell>
          <cell r="AL5">
            <v>8834</v>
          </cell>
          <cell r="AM5">
            <v>8925</v>
          </cell>
          <cell r="AN5">
            <v>9760</v>
          </cell>
          <cell r="AO5">
            <v>10087</v>
          </cell>
          <cell r="AP5">
            <v>11060</v>
          </cell>
          <cell r="AQ5">
            <v>11198</v>
          </cell>
          <cell r="AR5">
            <v>10343</v>
          </cell>
          <cell r="AS5">
            <v>10441</v>
          </cell>
          <cell r="AT5">
            <v>10214</v>
          </cell>
          <cell r="AU5">
            <v>9979</v>
          </cell>
          <cell r="AV5">
            <v>10020</v>
          </cell>
          <cell r="AW5">
            <v>10381</v>
          </cell>
          <cell r="AX5">
            <v>10145</v>
          </cell>
          <cell r="AY5">
            <v>10217</v>
          </cell>
          <cell r="AZ5">
            <v>10445</v>
          </cell>
          <cell r="BA5">
            <v>10612</v>
          </cell>
          <cell r="BB5">
            <v>11004</v>
          </cell>
          <cell r="BC5">
            <v>10935</v>
          </cell>
          <cell r="BD5">
            <v>10500</v>
          </cell>
          <cell r="BE5">
            <v>10475</v>
          </cell>
          <cell r="BF5">
            <v>10239</v>
          </cell>
          <cell r="BG5">
            <v>10052</v>
          </cell>
          <cell r="BH5">
            <v>9939</v>
          </cell>
          <cell r="BI5">
            <v>9729</v>
          </cell>
          <cell r="BJ5">
            <v>9526</v>
          </cell>
          <cell r="BK5">
            <v>10306.083333333334</v>
          </cell>
        </row>
        <row r="6">
          <cell r="B6" t="str">
            <v>ALAMOSA</v>
          </cell>
          <cell r="C6">
            <v>252</v>
          </cell>
          <cell r="D6">
            <v>251</v>
          </cell>
          <cell r="E6">
            <v>246</v>
          </cell>
          <cell r="F6">
            <v>245</v>
          </cell>
          <cell r="G6">
            <v>241</v>
          </cell>
          <cell r="H6">
            <v>237</v>
          </cell>
          <cell r="I6">
            <v>224</v>
          </cell>
          <cell r="J6">
            <v>204</v>
          </cell>
          <cell r="K6">
            <v>203</v>
          </cell>
          <cell r="L6">
            <v>192</v>
          </cell>
          <cell r="M6">
            <v>188</v>
          </cell>
          <cell r="N6">
            <v>195</v>
          </cell>
          <cell r="O6">
            <v>211</v>
          </cell>
          <cell r="P6">
            <v>221</v>
          </cell>
          <cell r="Q6">
            <v>235</v>
          </cell>
          <cell r="R6">
            <v>232</v>
          </cell>
          <cell r="S6">
            <v>234</v>
          </cell>
          <cell r="T6">
            <v>240</v>
          </cell>
          <cell r="U6">
            <v>237</v>
          </cell>
          <cell r="V6">
            <v>256</v>
          </cell>
          <cell r="W6">
            <v>254</v>
          </cell>
          <cell r="X6">
            <v>238</v>
          </cell>
          <cell r="Y6">
            <v>219</v>
          </cell>
          <cell r="Z6">
            <v>237</v>
          </cell>
          <cell r="AA6">
            <v>253</v>
          </cell>
          <cell r="AB6">
            <v>270</v>
          </cell>
          <cell r="AC6">
            <v>286</v>
          </cell>
          <cell r="AD6">
            <v>295</v>
          </cell>
          <cell r="AE6">
            <v>289</v>
          </cell>
          <cell r="AF6">
            <v>293</v>
          </cell>
          <cell r="AG6">
            <v>287</v>
          </cell>
          <cell r="AH6">
            <v>291</v>
          </cell>
          <cell r="AI6">
            <v>290</v>
          </cell>
          <cell r="AJ6">
            <v>315</v>
          </cell>
          <cell r="AK6">
            <v>311</v>
          </cell>
          <cell r="AL6">
            <v>303</v>
          </cell>
          <cell r="AM6">
            <v>315</v>
          </cell>
          <cell r="AN6">
            <v>333</v>
          </cell>
          <cell r="AO6">
            <v>342</v>
          </cell>
          <cell r="AP6">
            <v>369</v>
          </cell>
          <cell r="AQ6">
            <v>375</v>
          </cell>
          <cell r="AR6">
            <v>338</v>
          </cell>
          <cell r="AS6">
            <v>337</v>
          </cell>
          <cell r="AT6">
            <v>335</v>
          </cell>
          <cell r="AU6">
            <v>336</v>
          </cell>
          <cell r="AV6">
            <v>347</v>
          </cell>
          <cell r="AW6">
            <v>355</v>
          </cell>
          <cell r="AX6">
            <v>360</v>
          </cell>
          <cell r="AY6">
            <v>355</v>
          </cell>
          <cell r="AZ6">
            <v>359</v>
          </cell>
          <cell r="BA6">
            <v>363</v>
          </cell>
          <cell r="BB6">
            <v>382</v>
          </cell>
          <cell r="BC6">
            <v>371</v>
          </cell>
          <cell r="BD6">
            <v>381</v>
          </cell>
          <cell r="BE6">
            <v>368</v>
          </cell>
          <cell r="BF6">
            <v>369</v>
          </cell>
          <cell r="BG6">
            <v>366</v>
          </cell>
          <cell r="BH6">
            <v>350</v>
          </cell>
          <cell r="BI6">
            <v>359</v>
          </cell>
          <cell r="BJ6">
            <v>345</v>
          </cell>
          <cell r="BK6">
            <v>364</v>
          </cell>
        </row>
        <row r="7">
          <cell r="B7" t="str">
            <v>ARAPAHOE</v>
          </cell>
          <cell r="C7">
            <v>6135</v>
          </cell>
          <cell r="D7">
            <v>6105</v>
          </cell>
          <cell r="E7">
            <v>6157</v>
          </cell>
          <cell r="F7">
            <v>6163</v>
          </cell>
          <cell r="G7">
            <v>6167</v>
          </cell>
          <cell r="H7">
            <v>6004</v>
          </cell>
          <cell r="I7">
            <v>5841</v>
          </cell>
          <cell r="J7">
            <v>5625</v>
          </cell>
          <cell r="K7">
            <v>5624</v>
          </cell>
          <cell r="L7">
            <v>5395</v>
          </cell>
          <cell r="M7">
            <v>5379</v>
          </cell>
          <cell r="N7">
            <v>5719</v>
          </cell>
          <cell r="O7">
            <v>6027</v>
          </cell>
          <cell r="P7">
            <v>6166</v>
          </cell>
          <cell r="Q7">
            <v>6287</v>
          </cell>
          <cell r="R7">
            <v>6542</v>
          </cell>
          <cell r="S7">
            <v>6696</v>
          </cell>
          <cell r="T7">
            <v>6927</v>
          </cell>
          <cell r="U7">
            <v>7050</v>
          </cell>
          <cell r="V7">
            <v>7242</v>
          </cell>
          <cell r="W7">
            <v>7307</v>
          </cell>
          <cell r="X7">
            <v>7270</v>
          </cell>
          <cell r="Y7">
            <v>7210</v>
          </cell>
          <cell r="Z7">
            <v>7479</v>
          </cell>
          <cell r="AA7">
            <v>7752</v>
          </cell>
          <cell r="AB7">
            <v>7877</v>
          </cell>
          <cell r="AC7">
            <v>8648</v>
          </cell>
          <cell r="AD7">
            <v>8838</v>
          </cell>
          <cell r="AE7">
            <v>8954</v>
          </cell>
          <cell r="AF7">
            <v>8997</v>
          </cell>
          <cell r="AG7">
            <v>9077</v>
          </cell>
          <cell r="AH7">
            <v>9138</v>
          </cell>
          <cell r="AI7">
            <v>9009</v>
          </cell>
          <cell r="AJ7">
            <v>9034</v>
          </cell>
          <cell r="AK7">
            <v>9113</v>
          </cell>
          <cell r="AL7">
            <v>9102</v>
          </cell>
          <cell r="AM7">
            <v>9185</v>
          </cell>
          <cell r="AN7">
            <v>9908</v>
          </cell>
          <cell r="AO7">
            <v>10119</v>
          </cell>
          <cell r="AP7">
            <v>10874</v>
          </cell>
          <cell r="AQ7">
            <v>10817</v>
          </cell>
          <cell r="AR7">
            <v>9757</v>
          </cell>
          <cell r="AS7">
            <v>9877</v>
          </cell>
          <cell r="AT7">
            <v>9678</v>
          </cell>
          <cell r="AU7">
            <v>9543</v>
          </cell>
          <cell r="AV7">
            <v>9464</v>
          </cell>
          <cell r="AW7">
            <v>9731</v>
          </cell>
          <cell r="AX7">
            <v>9464</v>
          </cell>
          <cell r="AY7">
            <v>9392</v>
          </cell>
          <cell r="AZ7">
            <v>9590</v>
          </cell>
          <cell r="BA7">
            <v>9615</v>
          </cell>
          <cell r="BB7">
            <v>9841</v>
          </cell>
          <cell r="BC7">
            <v>9806</v>
          </cell>
          <cell r="BD7">
            <v>9528</v>
          </cell>
          <cell r="BE7">
            <v>9475</v>
          </cell>
          <cell r="BF7">
            <v>9467</v>
          </cell>
          <cell r="BG7">
            <v>9446</v>
          </cell>
          <cell r="BH7">
            <v>9350</v>
          </cell>
          <cell r="BI7">
            <v>9148</v>
          </cell>
          <cell r="BJ7">
            <v>9031</v>
          </cell>
          <cell r="BK7">
            <v>9474.0833333333339</v>
          </cell>
        </row>
        <row r="8">
          <cell r="B8" t="str">
            <v>ARCHULETA</v>
          </cell>
          <cell r="C8">
            <v>179</v>
          </cell>
          <cell r="D8">
            <v>170</v>
          </cell>
          <cell r="E8">
            <v>171</v>
          </cell>
          <cell r="F8">
            <v>174</v>
          </cell>
          <cell r="G8">
            <v>175</v>
          </cell>
          <cell r="H8">
            <v>173</v>
          </cell>
          <cell r="I8">
            <v>173</v>
          </cell>
          <cell r="J8">
            <v>164</v>
          </cell>
          <cell r="K8">
            <v>161</v>
          </cell>
          <cell r="L8">
            <v>165</v>
          </cell>
          <cell r="M8">
            <v>147</v>
          </cell>
          <cell r="N8">
            <v>161</v>
          </cell>
          <cell r="O8">
            <v>178</v>
          </cell>
          <cell r="P8">
            <v>182</v>
          </cell>
          <cell r="Q8">
            <v>179</v>
          </cell>
          <cell r="R8">
            <v>178</v>
          </cell>
          <cell r="S8">
            <v>185</v>
          </cell>
          <cell r="T8">
            <v>179</v>
          </cell>
          <cell r="U8">
            <v>187</v>
          </cell>
          <cell r="V8">
            <v>185</v>
          </cell>
          <cell r="W8">
            <v>196</v>
          </cell>
          <cell r="X8">
            <v>192</v>
          </cell>
          <cell r="Y8">
            <v>180</v>
          </cell>
          <cell r="Z8">
            <v>200</v>
          </cell>
          <cell r="AA8">
            <v>218</v>
          </cell>
          <cell r="AB8">
            <v>211</v>
          </cell>
          <cell r="AC8">
            <v>223</v>
          </cell>
          <cell r="AD8">
            <v>230</v>
          </cell>
          <cell r="AE8">
            <v>227</v>
          </cell>
          <cell r="AF8">
            <v>218</v>
          </cell>
          <cell r="AG8">
            <v>208</v>
          </cell>
          <cell r="AH8">
            <v>202</v>
          </cell>
          <cell r="AI8">
            <v>193</v>
          </cell>
          <cell r="AJ8">
            <v>199</v>
          </cell>
          <cell r="AK8">
            <v>207</v>
          </cell>
          <cell r="AL8">
            <v>204</v>
          </cell>
          <cell r="AM8">
            <v>195</v>
          </cell>
          <cell r="AN8">
            <v>225</v>
          </cell>
          <cell r="AO8">
            <v>231</v>
          </cell>
          <cell r="AP8">
            <v>257</v>
          </cell>
          <cell r="AQ8">
            <v>260</v>
          </cell>
          <cell r="AR8">
            <v>250</v>
          </cell>
          <cell r="AS8">
            <v>245</v>
          </cell>
          <cell r="AT8">
            <v>234</v>
          </cell>
          <cell r="AU8">
            <v>248</v>
          </cell>
          <cell r="AV8">
            <v>234</v>
          </cell>
          <cell r="AW8">
            <v>252</v>
          </cell>
          <cell r="AX8">
            <v>252</v>
          </cell>
          <cell r="AY8">
            <v>253</v>
          </cell>
          <cell r="AZ8">
            <v>251</v>
          </cell>
          <cell r="BA8">
            <v>259</v>
          </cell>
          <cell r="BB8">
            <v>259</v>
          </cell>
          <cell r="BC8">
            <v>263</v>
          </cell>
          <cell r="BD8">
            <v>250</v>
          </cell>
          <cell r="BE8">
            <v>236</v>
          </cell>
          <cell r="BF8">
            <v>229</v>
          </cell>
          <cell r="BG8">
            <v>224</v>
          </cell>
          <cell r="BH8">
            <v>221</v>
          </cell>
          <cell r="BI8">
            <v>217</v>
          </cell>
          <cell r="BJ8">
            <v>215</v>
          </cell>
          <cell r="BK8">
            <v>239.75</v>
          </cell>
        </row>
        <row r="9">
          <cell r="B9" t="str">
            <v>BACA</v>
          </cell>
          <cell r="C9">
            <v>75</v>
          </cell>
          <cell r="D9">
            <v>73</v>
          </cell>
          <cell r="E9">
            <v>74</v>
          </cell>
          <cell r="F9">
            <v>75</v>
          </cell>
          <cell r="G9">
            <v>80</v>
          </cell>
          <cell r="H9">
            <v>69</v>
          </cell>
          <cell r="I9">
            <v>72</v>
          </cell>
          <cell r="J9">
            <v>71</v>
          </cell>
          <cell r="K9">
            <v>63</v>
          </cell>
          <cell r="L9">
            <v>60</v>
          </cell>
          <cell r="M9">
            <v>58</v>
          </cell>
          <cell r="N9">
            <v>55</v>
          </cell>
          <cell r="O9">
            <v>64</v>
          </cell>
          <cell r="P9">
            <v>66</v>
          </cell>
          <cell r="Q9">
            <v>59</v>
          </cell>
          <cell r="R9">
            <v>53</v>
          </cell>
          <cell r="S9">
            <v>58</v>
          </cell>
          <cell r="T9">
            <v>62</v>
          </cell>
          <cell r="U9">
            <v>60</v>
          </cell>
          <cell r="V9">
            <v>58</v>
          </cell>
          <cell r="W9">
            <v>55</v>
          </cell>
          <cell r="X9">
            <v>60</v>
          </cell>
          <cell r="Y9">
            <v>48</v>
          </cell>
          <cell r="Z9">
            <v>49</v>
          </cell>
          <cell r="AA9">
            <v>49</v>
          </cell>
          <cell r="AB9">
            <v>53</v>
          </cell>
          <cell r="AC9">
            <v>55</v>
          </cell>
          <cell r="AD9">
            <v>66</v>
          </cell>
          <cell r="AE9">
            <v>70</v>
          </cell>
          <cell r="AF9">
            <v>72</v>
          </cell>
          <cell r="AG9">
            <v>70</v>
          </cell>
          <cell r="AH9">
            <v>68</v>
          </cell>
          <cell r="AI9">
            <v>68</v>
          </cell>
          <cell r="AJ9">
            <v>71</v>
          </cell>
          <cell r="AK9">
            <v>64</v>
          </cell>
          <cell r="AL9">
            <v>71</v>
          </cell>
          <cell r="AM9">
            <v>64</v>
          </cell>
          <cell r="AN9">
            <v>73</v>
          </cell>
          <cell r="AO9">
            <v>78</v>
          </cell>
          <cell r="AP9">
            <v>75</v>
          </cell>
          <cell r="AQ9">
            <v>84</v>
          </cell>
          <cell r="AR9">
            <v>71</v>
          </cell>
          <cell r="AS9">
            <v>71</v>
          </cell>
          <cell r="AT9">
            <v>80</v>
          </cell>
          <cell r="AU9">
            <v>77</v>
          </cell>
          <cell r="AV9">
            <v>69</v>
          </cell>
          <cell r="AW9">
            <v>71</v>
          </cell>
          <cell r="AX9">
            <v>74</v>
          </cell>
          <cell r="AY9">
            <v>76</v>
          </cell>
          <cell r="AZ9">
            <v>83</v>
          </cell>
          <cell r="BA9">
            <v>77</v>
          </cell>
          <cell r="BB9">
            <v>75</v>
          </cell>
          <cell r="BC9">
            <v>75</v>
          </cell>
          <cell r="BD9">
            <v>74</v>
          </cell>
          <cell r="BE9">
            <v>85</v>
          </cell>
          <cell r="BF9">
            <v>82</v>
          </cell>
          <cell r="BG9">
            <v>87</v>
          </cell>
          <cell r="BH9">
            <v>85</v>
          </cell>
          <cell r="BI9">
            <v>81</v>
          </cell>
          <cell r="BJ9">
            <v>85</v>
          </cell>
          <cell r="BK9">
            <v>80.416666666666671</v>
          </cell>
        </row>
        <row r="10">
          <cell r="B10" t="str">
            <v>BENT</v>
          </cell>
          <cell r="C10">
            <v>57</v>
          </cell>
          <cell r="D10">
            <v>52</v>
          </cell>
          <cell r="E10">
            <v>51</v>
          </cell>
          <cell r="F10">
            <v>47</v>
          </cell>
          <cell r="G10">
            <v>40</v>
          </cell>
          <cell r="H10">
            <v>45</v>
          </cell>
          <cell r="I10">
            <v>38</v>
          </cell>
          <cell r="J10">
            <v>38</v>
          </cell>
          <cell r="K10">
            <v>40</v>
          </cell>
          <cell r="L10">
            <v>36</v>
          </cell>
          <cell r="M10">
            <v>40</v>
          </cell>
          <cell r="N10">
            <v>37</v>
          </cell>
          <cell r="O10">
            <v>35</v>
          </cell>
          <cell r="P10">
            <v>38</v>
          </cell>
          <cell r="Q10">
            <v>41</v>
          </cell>
          <cell r="R10">
            <v>46</v>
          </cell>
          <cell r="S10">
            <v>46</v>
          </cell>
          <cell r="T10">
            <v>45</v>
          </cell>
          <cell r="U10">
            <v>46</v>
          </cell>
          <cell r="V10">
            <v>48</v>
          </cell>
          <cell r="W10">
            <v>47</v>
          </cell>
          <cell r="X10">
            <v>48</v>
          </cell>
          <cell r="Y10">
            <v>51</v>
          </cell>
          <cell r="Z10">
            <v>59</v>
          </cell>
          <cell r="AA10">
            <v>58</v>
          </cell>
          <cell r="AB10">
            <v>66</v>
          </cell>
          <cell r="AC10">
            <v>71</v>
          </cell>
          <cell r="AD10">
            <v>70</v>
          </cell>
          <cell r="AE10">
            <v>68</v>
          </cell>
          <cell r="AF10">
            <v>69</v>
          </cell>
          <cell r="AG10">
            <v>65</v>
          </cell>
          <cell r="AH10">
            <v>70</v>
          </cell>
          <cell r="AI10">
            <v>75</v>
          </cell>
          <cell r="AJ10">
            <v>77</v>
          </cell>
          <cell r="AK10">
            <v>73</v>
          </cell>
          <cell r="AL10">
            <v>67</v>
          </cell>
          <cell r="AM10">
            <v>71</v>
          </cell>
          <cell r="AN10">
            <v>67</v>
          </cell>
          <cell r="AO10">
            <v>67</v>
          </cell>
          <cell r="AP10">
            <v>82</v>
          </cell>
          <cell r="AQ10">
            <v>85</v>
          </cell>
          <cell r="AR10">
            <v>64</v>
          </cell>
          <cell r="AS10">
            <v>77</v>
          </cell>
          <cell r="AT10">
            <v>87</v>
          </cell>
          <cell r="AU10">
            <v>82</v>
          </cell>
          <cell r="AV10">
            <v>82</v>
          </cell>
          <cell r="AW10">
            <v>90</v>
          </cell>
          <cell r="AX10">
            <v>88</v>
          </cell>
          <cell r="AY10">
            <v>88</v>
          </cell>
          <cell r="AZ10">
            <v>88</v>
          </cell>
          <cell r="BA10">
            <v>91</v>
          </cell>
          <cell r="BB10">
            <v>95</v>
          </cell>
          <cell r="BC10">
            <v>85</v>
          </cell>
          <cell r="BD10">
            <v>82</v>
          </cell>
          <cell r="BE10">
            <v>87</v>
          </cell>
          <cell r="BF10">
            <v>79</v>
          </cell>
          <cell r="BG10">
            <v>75</v>
          </cell>
          <cell r="BH10">
            <v>76</v>
          </cell>
          <cell r="BI10">
            <v>69</v>
          </cell>
          <cell r="BJ10">
            <v>71</v>
          </cell>
          <cell r="BK10">
            <v>82.166666666666671</v>
          </cell>
        </row>
        <row r="11">
          <cell r="B11" t="str">
            <v>BOULDER</v>
          </cell>
          <cell r="C11">
            <v>2254</v>
          </cell>
          <cell r="D11">
            <v>2224</v>
          </cell>
          <cell r="E11">
            <v>2270</v>
          </cell>
          <cell r="F11">
            <v>2313</v>
          </cell>
          <cell r="G11">
            <v>2289</v>
          </cell>
          <cell r="H11">
            <v>2272</v>
          </cell>
          <cell r="I11">
            <v>2220</v>
          </cell>
          <cell r="J11">
            <v>2119</v>
          </cell>
          <cell r="K11">
            <v>2140</v>
          </cell>
          <cell r="L11">
            <v>2014</v>
          </cell>
          <cell r="M11">
            <v>1996</v>
          </cell>
          <cell r="N11">
            <v>2044</v>
          </cell>
          <cell r="O11">
            <v>2170</v>
          </cell>
          <cell r="P11">
            <v>2260</v>
          </cell>
          <cell r="Q11">
            <v>2316</v>
          </cell>
          <cell r="R11">
            <v>2353</v>
          </cell>
          <cell r="S11">
            <v>2414</v>
          </cell>
          <cell r="T11">
            <v>2436</v>
          </cell>
          <cell r="U11">
            <v>2477</v>
          </cell>
          <cell r="V11">
            <v>2559</v>
          </cell>
          <cell r="W11">
            <v>2620</v>
          </cell>
          <cell r="X11">
            <v>2597</v>
          </cell>
          <cell r="Y11">
            <v>2601</v>
          </cell>
          <cell r="Z11">
            <v>2701</v>
          </cell>
          <cell r="AA11">
            <v>2833</v>
          </cell>
          <cell r="AB11">
            <v>2886</v>
          </cell>
          <cell r="AC11">
            <v>3153</v>
          </cell>
          <cell r="AD11">
            <v>3147</v>
          </cell>
          <cell r="AE11">
            <v>3146</v>
          </cell>
          <cell r="AF11">
            <v>3168</v>
          </cell>
          <cell r="AG11">
            <v>3176</v>
          </cell>
          <cell r="AH11">
            <v>3168</v>
          </cell>
          <cell r="AI11">
            <v>3077</v>
          </cell>
          <cell r="AJ11">
            <v>3079</v>
          </cell>
          <cell r="AK11">
            <v>3066</v>
          </cell>
          <cell r="AL11">
            <v>3073</v>
          </cell>
          <cell r="AM11">
            <v>3133</v>
          </cell>
          <cell r="AN11">
            <v>3390</v>
          </cell>
          <cell r="AO11">
            <v>3447</v>
          </cell>
          <cell r="AP11">
            <v>3651</v>
          </cell>
          <cell r="AQ11">
            <v>3700</v>
          </cell>
          <cell r="AR11">
            <v>3441</v>
          </cell>
          <cell r="AS11">
            <v>3478</v>
          </cell>
          <cell r="AT11">
            <v>3461</v>
          </cell>
          <cell r="AU11">
            <v>3374</v>
          </cell>
          <cell r="AV11">
            <v>3379</v>
          </cell>
          <cell r="AW11">
            <v>3457</v>
          </cell>
          <cell r="AX11">
            <v>3290</v>
          </cell>
          <cell r="AY11">
            <v>3297</v>
          </cell>
          <cell r="AZ11">
            <v>3295</v>
          </cell>
          <cell r="BA11">
            <v>3322</v>
          </cell>
          <cell r="BB11">
            <v>3348</v>
          </cell>
          <cell r="BC11">
            <v>3282</v>
          </cell>
          <cell r="BD11">
            <v>3211</v>
          </cell>
          <cell r="BE11">
            <v>3232</v>
          </cell>
          <cell r="BF11">
            <v>3169</v>
          </cell>
          <cell r="BG11">
            <v>3139</v>
          </cell>
          <cell r="BH11">
            <v>3113</v>
          </cell>
          <cell r="BI11">
            <v>3078</v>
          </cell>
          <cell r="BJ11">
            <v>2999</v>
          </cell>
          <cell r="BK11">
            <v>3207.0833333333335</v>
          </cell>
        </row>
        <row r="12">
          <cell r="B12" t="str">
            <v>BROOMFIELD</v>
          </cell>
          <cell r="C12">
            <v>466</v>
          </cell>
          <cell r="D12">
            <v>471</v>
          </cell>
          <cell r="E12">
            <v>468</v>
          </cell>
          <cell r="F12">
            <v>464</v>
          </cell>
          <cell r="G12">
            <v>456</v>
          </cell>
          <cell r="H12">
            <v>440</v>
          </cell>
          <cell r="I12">
            <v>426</v>
          </cell>
          <cell r="J12">
            <v>400</v>
          </cell>
          <cell r="K12">
            <v>405</v>
          </cell>
          <cell r="L12">
            <v>397</v>
          </cell>
          <cell r="M12">
            <v>375</v>
          </cell>
          <cell r="N12">
            <v>414</v>
          </cell>
          <cell r="O12">
            <v>430</v>
          </cell>
          <cell r="P12">
            <v>454</v>
          </cell>
          <cell r="Q12">
            <v>469</v>
          </cell>
          <cell r="R12">
            <v>506</v>
          </cell>
          <cell r="S12">
            <v>502</v>
          </cell>
          <cell r="T12">
            <v>513</v>
          </cell>
          <cell r="U12">
            <v>514</v>
          </cell>
          <cell r="V12">
            <v>527</v>
          </cell>
          <cell r="W12">
            <v>543</v>
          </cell>
          <cell r="X12">
            <v>524</v>
          </cell>
          <cell r="Y12">
            <v>508</v>
          </cell>
          <cell r="Z12">
            <v>542</v>
          </cell>
          <cell r="AA12">
            <v>557</v>
          </cell>
          <cell r="AB12">
            <v>560</v>
          </cell>
          <cell r="AC12">
            <v>622</v>
          </cell>
          <cell r="AD12">
            <v>629</v>
          </cell>
          <cell r="AE12">
            <v>615</v>
          </cell>
          <cell r="AF12">
            <v>601</v>
          </cell>
          <cell r="AG12">
            <v>613</v>
          </cell>
          <cell r="AH12">
            <v>615</v>
          </cell>
          <cell r="AI12">
            <v>614</v>
          </cell>
          <cell r="AJ12">
            <v>619</v>
          </cell>
          <cell r="AK12">
            <v>621</v>
          </cell>
          <cell r="AL12">
            <v>641</v>
          </cell>
          <cell r="AM12">
            <v>626</v>
          </cell>
          <cell r="AN12">
            <v>677</v>
          </cell>
          <cell r="AO12">
            <v>689</v>
          </cell>
          <cell r="AP12">
            <v>693</v>
          </cell>
          <cell r="AQ12">
            <v>710</v>
          </cell>
          <cell r="AR12">
            <v>679</v>
          </cell>
          <cell r="AS12">
            <v>679</v>
          </cell>
          <cell r="AT12">
            <v>689</v>
          </cell>
          <cell r="AU12">
            <v>682</v>
          </cell>
          <cell r="AV12">
            <v>674</v>
          </cell>
          <cell r="AW12">
            <v>699</v>
          </cell>
          <cell r="AX12">
            <v>667</v>
          </cell>
          <cell r="AY12">
            <v>658</v>
          </cell>
          <cell r="AZ12">
            <v>657</v>
          </cell>
          <cell r="BA12">
            <v>694</v>
          </cell>
          <cell r="BB12">
            <v>701</v>
          </cell>
          <cell r="BC12">
            <v>670</v>
          </cell>
          <cell r="BD12">
            <v>651</v>
          </cell>
          <cell r="BE12">
            <v>656</v>
          </cell>
          <cell r="BF12">
            <v>649</v>
          </cell>
          <cell r="BG12">
            <v>627</v>
          </cell>
          <cell r="BH12">
            <v>642</v>
          </cell>
          <cell r="BI12">
            <v>622</v>
          </cell>
          <cell r="BJ12">
            <v>593</v>
          </cell>
          <cell r="BK12">
            <v>651.66666666666663</v>
          </cell>
        </row>
        <row r="13">
          <cell r="B13" t="str">
            <v>CHAFFEE</v>
          </cell>
          <cell r="C13">
            <v>288</v>
          </cell>
          <cell r="D13">
            <v>296</v>
          </cell>
          <cell r="E13">
            <v>290</v>
          </cell>
          <cell r="F13">
            <v>290</v>
          </cell>
          <cell r="G13">
            <v>294</v>
          </cell>
          <cell r="H13">
            <v>295</v>
          </cell>
          <cell r="I13">
            <v>281</v>
          </cell>
          <cell r="J13">
            <v>282</v>
          </cell>
          <cell r="K13">
            <v>292</v>
          </cell>
          <cell r="L13">
            <v>282</v>
          </cell>
          <cell r="M13">
            <v>285</v>
          </cell>
          <cell r="N13">
            <v>300</v>
          </cell>
          <cell r="O13">
            <v>327</v>
          </cell>
          <cell r="P13">
            <v>327</v>
          </cell>
          <cell r="Q13">
            <v>324</v>
          </cell>
          <cell r="R13">
            <v>353</v>
          </cell>
          <cell r="S13">
            <v>353</v>
          </cell>
          <cell r="T13">
            <v>355</v>
          </cell>
          <cell r="U13">
            <v>345</v>
          </cell>
          <cell r="V13">
            <v>352</v>
          </cell>
          <cell r="W13">
            <v>373</v>
          </cell>
          <cell r="X13">
            <v>346</v>
          </cell>
          <cell r="Y13">
            <v>341</v>
          </cell>
          <cell r="Z13">
            <v>367</v>
          </cell>
          <cell r="AA13">
            <v>370</v>
          </cell>
          <cell r="AB13">
            <v>389</v>
          </cell>
          <cell r="AC13">
            <v>451</v>
          </cell>
          <cell r="AD13">
            <v>442</v>
          </cell>
          <cell r="AE13">
            <v>441</v>
          </cell>
          <cell r="AF13">
            <v>451</v>
          </cell>
          <cell r="AG13">
            <v>452</v>
          </cell>
          <cell r="AH13">
            <v>465</v>
          </cell>
          <cell r="AI13">
            <v>468</v>
          </cell>
          <cell r="AJ13">
            <v>442</v>
          </cell>
          <cell r="AK13">
            <v>428</v>
          </cell>
          <cell r="AL13">
            <v>428</v>
          </cell>
          <cell r="AM13">
            <v>419</v>
          </cell>
          <cell r="AN13">
            <v>440</v>
          </cell>
          <cell r="AO13">
            <v>429</v>
          </cell>
          <cell r="AP13">
            <v>464</v>
          </cell>
          <cell r="AQ13">
            <v>460</v>
          </cell>
          <cell r="AR13">
            <v>409</v>
          </cell>
          <cell r="AS13">
            <v>396</v>
          </cell>
          <cell r="AT13">
            <v>395</v>
          </cell>
          <cell r="AU13">
            <v>381</v>
          </cell>
          <cell r="AV13">
            <v>380</v>
          </cell>
          <cell r="AW13">
            <v>379</v>
          </cell>
          <cell r="AX13">
            <v>375</v>
          </cell>
          <cell r="AY13">
            <v>390</v>
          </cell>
          <cell r="AZ13">
            <v>405</v>
          </cell>
          <cell r="BA13">
            <v>398</v>
          </cell>
          <cell r="BB13">
            <v>405</v>
          </cell>
          <cell r="BC13">
            <v>402</v>
          </cell>
          <cell r="BD13">
            <v>399</v>
          </cell>
          <cell r="BE13">
            <v>386</v>
          </cell>
          <cell r="BF13">
            <v>385</v>
          </cell>
          <cell r="BG13">
            <v>370</v>
          </cell>
          <cell r="BH13">
            <v>358</v>
          </cell>
          <cell r="BI13">
            <v>354</v>
          </cell>
          <cell r="BJ13">
            <v>324</v>
          </cell>
          <cell r="BK13">
            <v>381.33333333333331</v>
          </cell>
        </row>
        <row r="14">
          <cell r="B14" t="str">
            <v>CHEYENNE</v>
          </cell>
          <cell r="C14">
            <v>39</v>
          </cell>
          <cell r="D14">
            <v>45</v>
          </cell>
          <cell r="E14">
            <v>48</v>
          </cell>
          <cell r="F14">
            <v>42</v>
          </cell>
          <cell r="G14">
            <v>46</v>
          </cell>
          <cell r="H14">
            <v>42</v>
          </cell>
          <cell r="I14">
            <v>35</v>
          </cell>
          <cell r="J14">
            <v>31</v>
          </cell>
          <cell r="K14">
            <v>37</v>
          </cell>
          <cell r="L14">
            <v>32</v>
          </cell>
          <cell r="M14" t="str">
            <v>NR</v>
          </cell>
          <cell r="N14" t="str">
            <v>NR</v>
          </cell>
          <cell r="O14" t="str">
            <v>NR</v>
          </cell>
          <cell r="P14" t="str">
            <v>NR</v>
          </cell>
          <cell r="Q14" t="str">
            <v>NR</v>
          </cell>
          <cell r="R14" t="str">
            <v>NR</v>
          </cell>
          <cell r="S14" t="str">
            <v>NR</v>
          </cell>
          <cell r="T14" t="str">
            <v>NR</v>
          </cell>
          <cell r="U14" t="str">
            <v>NR</v>
          </cell>
          <cell r="V14" t="str">
            <v>NR</v>
          </cell>
          <cell r="W14" t="str">
            <v>NR</v>
          </cell>
          <cell r="X14" t="str">
            <v>NR</v>
          </cell>
          <cell r="Y14" t="str">
            <v>NR</v>
          </cell>
          <cell r="Z14" t="str">
            <v>NR</v>
          </cell>
          <cell r="AA14" t="str">
            <v>NR</v>
          </cell>
          <cell r="AB14" t="str">
            <v>NR</v>
          </cell>
          <cell r="AC14" t="str">
            <v>NR</v>
          </cell>
          <cell r="AD14" t="str">
            <v>NR</v>
          </cell>
          <cell r="AE14">
            <v>37</v>
          </cell>
          <cell r="AF14">
            <v>42</v>
          </cell>
          <cell r="AG14">
            <v>37</v>
          </cell>
          <cell r="AH14">
            <v>34</v>
          </cell>
          <cell r="AI14">
            <v>31</v>
          </cell>
          <cell r="AJ14" t="str">
            <v>NR</v>
          </cell>
          <cell r="AK14" t="str">
            <v>NR</v>
          </cell>
          <cell r="AL14">
            <v>30</v>
          </cell>
          <cell r="AM14">
            <v>30</v>
          </cell>
          <cell r="AN14">
            <v>34</v>
          </cell>
          <cell r="AO14">
            <v>31</v>
          </cell>
          <cell r="AP14">
            <v>33</v>
          </cell>
          <cell r="AQ14">
            <v>31</v>
          </cell>
          <cell r="AR14" t="str">
            <v>NR</v>
          </cell>
          <cell r="AS14" t="str">
            <v>NR</v>
          </cell>
          <cell r="AT14" t="str">
            <v>NR</v>
          </cell>
          <cell r="AU14" t="str">
            <v>NR</v>
          </cell>
          <cell r="AV14">
            <v>32</v>
          </cell>
          <cell r="AW14">
            <v>36</v>
          </cell>
          <cell r="AX14">
            <v>36</v>
          </cell>
          <cell r="AY14">
            <v>33</v>
          </cell>
          <cell r="AZ14">
            <v>30</v>
          </cell>
          <cell r="BA14" t="str">
            <v>NR</v>
          </cell>
          <cell r="BB14">
            <v>30</v>
          </cell>
          <cell r="BC14" t="str">
            <v>NR</v>
          </cell>
          <cell r="BD14" t="str">
            <v>NR</v>
          </cell>
          <cell r="BE14" t="str">
            <v>NR</v>
          </cell>
          <cell r="BF14" t="str">
            <v>NR</v>
          </cell>
          <cell r="BG14" t="str">
            <v>NR</v>
          </cell>
          <cell r="BH14">
            <v>32</v>
          </cell>
          <cell r="BI14">
            <v>32</v>
          </cell>
          <cell r="BJ14">
            <v>32</v>
          </cell>
          <cell r="BK14">
            <v>31.5</v>
          </cell>
        </row>
        <row r="15">
          <cell r="B15" t="str">
            <v>CLEAR CREEK</v>
          </cell>
          <cell r="C15">
            <v>56</v>
          </cell>
          <cell r="D15">
            <v>64</v>
          </cell>
          <cell r="E15">
            <v>68</v>
          </cell>
          <cell r="F15">
            <v>61</v>
          </cell>
          <cell r="G15">
            <v>62</v>
          </cell>
          <cell r="H15">
            <v>60</v>
          </cell>
          <cell r="I15">
            <v>53</v>
          </cell>
          <cell r="J15">
            <v>45</v>
          </cell>
          <cell r="K15">
            <v>44</v>
          </cell>
          <cell r="L15">
            <v>51</v>
          </cell>
          <cell r="M15">
            <v>50</v>
          </cell>
          <cell r="N15">
            <v>52</v>
          </cell>
          <cell r="O15">
            <v>55</v>
          </cell>
          <cell r="P15">
            <v>60</v>
          </cell>
          <cell r="Q15">
            <v>57</v>
          </cell>
          <cell r="R15">
            <v>59</v>
          </cell>
          <cell r="S15">
            <v>67</v>
          </cell>
          <cell r="T15">
            <v>63</v>
          </cell>
          <cell r="U15">
            <v>70</v>
          </cell>
          <cell r="V15">
            <v>64</v>
          </cell>
          <cell r="W15">
            <v>64</v>
          </cell>
          <cell r="X15">
            <v>63</v>
          </cell>
          <cell r="Y15">
            <v>54</v>
          </cell>
          <cell r="Z15">
            <v>67</v>
          </cell>
          <cell r="AA15">
            <v>69</v>
          </cell>
          <cell r="AB15">
            <v>71</v>
          </cell>
          <cell r="AC15">
            <v>85</v>
          </cell>
          <cell r="AD15">
            <v>85</v>
          </cell>
          <cell r="AE15">
            <v>86</v>
          </cell>
          <cell r="AF15">
            <v>85</v>
          </cell>
          <cell r="AG15">
            <v>84</v>
          </cell>
          <cell r="AH15">
            <v>88</v>
          </cell>
          <cell r="AI15">
            <v>89</v>
          </cell>
          <cell r="AJ15">
            <v>88</v>
          </cell>
          <cell r="AK15">
            <v>85</v>
          </cell>
          <cell r="AL15">
            <v>77</v>
          </cell>
          <cell r="AM15">
            <v>74</v>
          </cell>
          <cell r="AN15">
            <v>99</v>
          </cell>
          <cell r="AO15">
            <v>106</v>
          </cell>
          <cell r="AP15">
            <v>106</v>
          </cell>
          <cell r="AQ15">
            <v>107</v>
          </cell>
          <cell r="AR15">
            <v>93</v>
          </cell>
          <cell r="AS15">
            <v>88</v>
          </cell>
          <cell r="AT15">
            <v>92</v>
          </cell>
          <cell r="AU15">
            <v>90</v>
          </cell>
          <cell r="AV15">
            <v>86</v>
          </cell>
          <cell r="AW15">
            <v>96</v>
          </cell>
          <cell r="AX15">
            <v>84</v>
          </cell>
          <cell r="AY15">
            <v>85</v>
          </cell>
          <cell r="AZ15">
            <v>84</v>
          </cell>
          <cell r="BA15">
            <v>80</v>
          </cell>
          <cell r="BB15">
            <v>84</v>
          </cell>
          <cell r="BC15">
            <v>85</v>
          </cell>
          <cell r="BD15">
            <v>79</v>
          </cell>
          <cell r="BE15">
            <v>77</v>
          </cell>
          <cell r="BF15">
            <v>80</v>
          </cell>
          <cell r="BG15">
            <v>81</v>
          </cell>
          <cell r="BH15">
            <v>77</v>
          </cell>
          <cell r="BI15">
            <v>72</v>
          </cell>
          <cell r="BJ15">
            <v>74</v>
          </cell>
          <cell r="BK15">
            <v>79.833333333333329</v>
          </cell>
        </row>
        <row r="16">
          <cell r="B16" t="str">
            <v>CONEJOS</v>
          </cell>
          <cell r="C16">
            <v>198</v>
          </cell>
          <cell r="D16">
            <v>180</v>
          </cell>
          <cell r="E16">
            <v>181</v>
          </cell>
          <cell r="F16">
            <v>185</v>
          </cell>
          <cell r="G16">
            <v>177</v>
          </cell>
          <cell r="H16">
            <v>180</v>
          </cell>
          <cell r="I16">
            <v>177</v>
          </cell>
          <cell r="J16">
            <v>160</v>
          </cell>
          <cell r="K16">
            <v>153</v>
          </cell>
          <cell r="L16">
            <v>159</v>
          </cell>
          <cell r="M16">
            <v>152</v>
          </cell>
          <cell r="N16">
            <v>140</v>
          </cell>
          <cell r="O16">
            <v>167</v>
          </cell>
          <cell r="P16">
            <v>153</v>
          </cell>
          <cell r="Q16">
            <v>159</v>
          </cell>
          <cell r="R16">
            <v>163</v>
          </cell>
          <cell r="S16">
            <v>173</v>
          </cell>
          <cell r="T16">
            <v>190</v>
          </cell>
          <cell r="U16">
            <v>183</v>
          </cell>
          <cell r="V16">
            <v>196</v>
          </cell>
          <cell r="W16">
            <v>197</v>
          </cell>
          <cell r="X16">
            <v>199</v>
          </cell>
          <cell r="Y16">
            <v>182</v>
          </cell>
          <cell r="Z16">
            <v>201</v>
          </cell>
          <cell r="AA16">
            <v>190</v>
          </cell>
          <cell r="AB16">
            <v>194</v>
          </cell>
          <cell r="AC16">
            <v>203</v>
          </cell>
          <cell r="AD16">
            <v>209</v>
          </cell>
          <cell r="AE16">
            <v>214</v>
          </cell>
          <cell r="AF16">
            <v>202</v>
          </cell>
          <cell r="AG16">
            <v>200</v>
          </cell>
          <cell r="AH16">
            <v>200</v>
          </cell>
          <cell r="AI16">
            <v>194</v>
          </cell>
          <cell r="AJ16">
            <v>186</v>
          </cell>
          <cell r="AK16">
            <v>187</v>
          </cell>
          <cell r="AL16">
            <v>177</v>
          </cell>
          <cell r="AM16">
            <v>202</v>
          </cell>
          <cell r="AN16">
            <v>223</v>
          </cell>
          <cell r="AO16">
            <v>221</v>
          </cell>
          <cell r="AP16">
            <v>229</v>
          </cell>
          <cell r="AQ16">
            <v>237</v>
          </cell>
          <cell r="AR16">
            <v>213</v>
          </cell>
          <cell r="AS16">
            <v>208</v>
          </cell>
          <cell r="AT16">
            <v>199</v>
          </cell>
          <cell r="AU16">
            <v>202</v>
          </cell>
          <cell r="AV16">
            <v>205</v>
          </cell>
          <cell r="AW16">
            <v>214</v>
          </cell>
          <cell r="AX16">
            <v>207</v>
          </cell>
          <cell r="AY16">
            <v>197</v>
          </cell>
          <cell r="AZ16">
            <v>207</v>
          </cell>
          <cell r="BA16">
            <v>207</v>
          </cell>
          <cell r="BB16">
            <v>204</v>
          </cell>
          <cell r="BC16">
            <v>207</v>
          </cell>
          <cell r="BD16">
            <v>176</v>
          </cell>
          <cell r="BE16">
            <v>185</v>
          </cell>
          <cell r="BF16">
            <v>183</v>
          </cell>
          <cell r="BG16">
            <v>187</v>
          </cell>
          <cell r="BH16">
            <v>196</v>
          </cell>
          <cell r="BI16">
            <v>190</v>
          </cell>
          <cell r="BJ16">
            <v>183</v>
          </cell>
          <cell r="BK16">
            <v>193.5</v>
          </cell>
        </row>
        <row r="17">
          <cell r="B17" t="str">
            <v>COSTILLA</v>
          </cell>
          <cell r="C17">
            <v>38</v>
          </cell>
          <cell r="D17">
            <v>40</v>
          </cell>
          <cell r="E17">
            <v>37</v>
          </cell>
          <cell r="F17">
            <v>34</v>
          </cell>
          <cell r="G17">
            <v>38</v>
          </cell>
          <cell r="H17">
            <v>30</v>
          </cell>
          <cell r="I17" t="str">
            <v>NR</v>
          </cell>
          <cell r="J17" t="str">
            <v>NR</v>
          </cell>
          <cell r="K17" t="str">
            <v>NR</v>
          </cell>
          <cell r="L17" t="str">
            <v>NR</v>
          </cell>
          <cell r="M17" t="str">
            <v>NR</v>
          </cell>
          <cell r="N17" t="str">
            <v>NR</v>
          </cell>
          <cell r="O17" t="str">
            <v>NR</v>
          </cell>
          <cell r="P17" t="str">
            <v>NR</v>
          </cell>
          <cell r="Q17" t="str">
            <v>NR</v>
          </cell>
          <cell r="R17" t="str">
            <v>NR</v>
          </cell>
          <cell r="S17" t="str">
            <v>NR</v>
          </cell>
          <cell r="T17">
            <v>32</v>
          </cell>
          <cell r="U17" t="str">
            <v>NR</v>
          </cell>
          <cell r="V17" t="str">
            <v>NR</v>
          </cell>
          <cell r="W17">
            <v>31</v>
          </cell>
          <cell r="X17" t="str">
            <v>NR</v>
          </cell>
          <cell r="Y17" t="str">
            <v>NR</v>
          </cell>
          <cell r="Z17">
            <v>31</v>
          </cell>
          <cell r="AA17">
            <v>32</v>
          </cell>
          <cell r="AB17" t="str">
            <v>NR</v>
          </cell>
          <cell r="AC17" t="str">
            <v>NR</v>
          </cell>
          <cell r="AD17">
            <v>32</v>
          </cell>
          <cell r="AE17">
            <v>33</v>
          </cell>
          <cell r="AF17">
            <v>32</v>
          </cell>
          <cell r="AG17">
            <v>35</v>
          </cell>
          <cell r="AH17">
            <v>34</v>
          </cell>
          <cell r="AI17">
            <v>35</v>
          </cell>
          <cell r="AJ17">
            <v>39</v>
          </cell>
          <cell r="AK17">
            <v>40</v>
          </cell>
          <cell r="AL17">
            <v>45</v>
          </cell>
          <cell r="AM17">
            <v>54</v>
          </cell>
          <cell r="AN17">
            <v>60</v>
          </cell>
          <cell r="AO17">
            <v>55</v>
          </cell>
          <cell r="AP17">
            <v>60</v>
          </cell>
          <cell r="AQ17">
            <v>64</v>
          </cell>
          <cell r="AR17">
            <v>49</v>
          </cell>
          <cell r="AS17">
            <v>47</v>
          </cell>
          <cell r="AT17">
            <v>45</v>
          </cell>
          <cell r="AU17">
            <v>44</v>
          </cell>
          <cell r="AV17">
            <v>44</v>
          </cell>
          <cell r="AW17">
            <v>43</v>
          </cell>
          <cell r="AX17">
            <v>43</v>
          </cell>
          <cell r="AY17">
            <v>40</v>
          </cell>
          <cell r="AZ17">
            <v>40</v>
          </cell>
          <cell r="BA17">
            <v>42</v>
          </cell>
          <cell r="BB17">
            <v>46</v>
          </cell>
          <cell r="BC17">
            <v>44</v>
          </cell>
          <cell r="BD17">
            <v>42</v>
          </cell>
          <cell r="BE17">
            <v>48</v>
          </cell>
          <cell r="BF17">
            <v>47</v>
          </cell>
          <cell r="BG17">
            <v>43</v>
          </cell>
          <cell r="BH17">
            <v>45</v>
          </cell>
          <cell r="BI17">
            <v>42</v>
          </cell>
          <cell r="BJ17">
            <v>40</v>
          </cell>
          <cell r="BK17">
            <v>43.25</v>
          </cell>
        </row>
        <row r="18">
          <cell r="B18" t="str">
            <v>CROWLEY</v>
          </cell>
          <cell r="C18" t="str">
            <v>NR</v>
          </cell>
          <cell r="D18" t="str">
            <v>NR</v>
          </cell>
          <cell r="E18" t="str">
            <v>NR</v>
          </cell>
          <cell r="F18">
            <v>31</v>
          </cell>
          <cell r="G18" t="str">
            <v>NR</v>
          </cell>
          <cell r="H18" t="str">
            <v>NR</v>
          </cell>
          <cell r="I18" t="str">
            <v>NR</v>
          </cell>
          <cell r="J18" t="str">
            <v>NR</v>
          </cell>
          <cell r="K18" t="str">
            <v>NR</v>
          </cell>
          <cell r="L18" t="str">
            <v>NR</v>
          </cell>
          <cell r="M18" t="str">
            <v>NR</v>
          </cell>
          <cell r="N18" t="str">
            <v>NR</v>
          </cell>
          <cell r="O18" t="str">
            <v>NR</v>
          </cell>
          <cell r="P18">
            <v>33</v>
          </cell>
          <cell r="Q18">
            <v>37</v>
          </cell>
          <cell r="R18">
            <v>38</v>
          </cell>
          <cell r="S18">
            <v>47</v>
          </cell>
          <cell r="T18">
            <v>43</v>
          </cell>
          <cell r="U18">
            <v>40</v>
          </cell>
          <cell r="V18">
            <v>41</v>
          </cell>
          <cell r="W18">
            <v>41</v>
          </cell>
          <cell r="X18">
            <v>42</v>
          </cell>
          <cell r="Y18">
            <v>42</v>
          </cell>
          <cell r="Z18">
            <v>42</v>
          </cell>
          <cell r="AA18">
            <v>41</v>
          </cell>
          <cell r="AB18">
            <v>40</v>
          </cell>
          <cell r="AC18">
            <v>44</v>
          </cell>
          <cell r="AD18">
            <v>42</v>
          </cell>
          <cell r="AE18">
            <v>44</v>
          </cell>
          <cell r="AF18">
            <v>43</v>
          </cell>
          <cell r="AG18">
            <v>41</v>
          </cell>
          <cell r="AH18">
            <v>44</v>
          </cell>
          <cell r="AI18">
            <v>43</v>
          </cell>
          <cell r="AJ18">
            <v>40</v>
          </cell>
          <cell r="AK18">
            <v>41</v>
          </cell>
          <cell r="AL18">
            <v>42</v>
          </cell>
          <cell r="AM18">
            <v>44</v>
          </cell>
          <cell r="AN18">
            <v>41</v>
          </cell>
          <cell r="AO18">
            <v>44</v>
          </cell>
          <cell r="AP18">
            <v>48</v>
          </cell>
          <cell r="AQ18">
            <v>50</v>
          </cell>
          <cell r="AR18">
            <v>47</v>
          </cell>
          <cell r="AS18">
            <v>44</v>
          </cell>
          <cell r="AT18">
            <v>50</v>
          </cell>
          <cell r="AU18">
            <v>52</v>
          </cell>
          <cell r="AV18">
            <v>64</v>
          </cell>
          <cell r="AW18">
            <v>63</v>
          </cell>
          <cell r="AX18">
            <v>60</v>
          </cell>
          <cell r="AY18">
            <v>64</v>
          </cell>
          <cell r="AZ18">
            <v>65</v>
          </cell>
          <cell r="BA18">
            <v>59</v>
          </cell>
          <cell r="BB18">
            <v>60</v>
          </cell>
          <cell r="BC18">
            <v>56</v>
          </cell>
          <cell r="BD18">
            <v>53</v>
          </cell>
          <cell r="BE18">
            <v>56</v>
          </cell>
          <cell r="BF18">
            <v>50</v>
          </cell>
          <cell r="BG18">
            <v>46</v>
          </cell>
          <cell r="BH18">
            <v>50</v>
          </cell>
          <cell r="BI18">
            <v>43</v>
          </cell>
          <cell r="BJ18">
            <v>39</v>
          </cell>
          <cell r="BK18">
            <v>53.416666666666664</v>
          </cell>
        </row>
        <row r="19">
          <cell r="B19" t="str">
            <v>CUSTER</v>
          </cell>
          <cell r="C19">
            <v>54</v>
          </cell>
          <cell r="D19">
            <v>53</v>
          </cell>
          <cell r="E19">
            <v>54</v>
          </cell>
          <cell r="F19">
            <v>60</v>
          </cell>
          <cell r="G19">
            <v>60</v>
          </cell>
          <cell r="H19">
            <v>60</v>
          </cell>
          <cell r="I19">
            <v>54</v>
          </cell>
          <cell r="J19">
            <v>51</v>
          </cell>
          <cell r="K19">
            <v>47</v>
          </cell>
          <cell r="L19">
            <v>47</v>
          </cell>
          <cell r="M19">
            <v>47</v>
          </cell>
          <cell r="N19">
            <v>46</v>
          </cell>
          <cell r="O19">
            <v>51</v>
          </cell>
          <cell r="P19">
            <v>53</v>
          </cell>
          <cell r="Q19">
            <v>50</v>
          </cell>
          <cell r="R19">
            <v>44</v>
          </cell>
          <cell r="S19">
            <v>37</v>
          </cell>
          <cell r="T19">
            <v>43</v>
          </cell>
          <cell r="U19">
            <v>42</v>
          </cell>
          <cell r="V19">
            <v>41</v>
          </cell>
          <cell r="W19">
            <v>42</v>
          </cell>
          <cell r="X19">
            <v>40</v>
          </cell>
          <cell r="Y19">
            <v>41</v>
          </cell>
          <cell r="Z19">
            <v>41</v>
          </cell>
          <cell r="AA19">
            <v>33</v>
          </cell>
          <cell r="AB19">
            <v>42</v>
          </cell>
          <cell r="AC19">
            <v>50</v>
          </cell>
          <cell r="AD19">
            <v>50</v>
          </cell>
          <cell r="AE19">
            <v>48</v>
          </cell>
          <cell r="AF19">
            <v>52</v>
          </cell>
          <cell r="AG19">
            <v>54</v>
          </cell>
          <cell r="AH19">
            <v>58</v>
          </cell>
          <cell r="AI19">
            <v>61</v>
          </cell>
          <cell r="AJ19">
            <v>67</v>
          </cell>
          <cell r="AK19">
            <v>71</v>
          </cell>
          <cell r="AL19">
            <v>62</v>
          </cell>
          <cell r="AM19">
            <v>60</v>
          </cell>
          <cell r="AN19">
            <v>56</v>
          </cell>
          <cell r="AO19">
            <v>66</v>
          </cell>
          <cell r="AP19">
            <v>79</v>
          </cell>
          <cell r="AQ19">
            <v>79</v>
          </cell>
          <cell r="AR19">
            <v>65</v>
          </cell>
          <cell r="AS19">
            <v>63</v>
          </cell>
          <cell r="AT19">
            <v>66</v>
          </cell>
          <cell r="AU19">
            <v>56</v>
          </cell>
          <cell r="AV19">
            <v>59</v>
          </cell>
          <cell r="AW19">
            <v>63</v>
          </cell>
          <cell r="AX19">
            <v>56</v>
          </cell>
          <cell r="AY19">
            <v>62</v>
          </cell>
          <cell r="AZ19">
            <v>56</v>
          </cell>
          <cell r="BA19">
            <v>55</v>
          </cell>
          <cell r="BB19">
            <v>51</v>
          </cell>
          <cell r="BC19">
            <v>52</v>
          </cell>
          <cell r="BD19">
            <v>54</v>
          </cell>
          <cell r="BE19">
            <v>52</v>
          </cell>
          <cell r="BF19">
            <v>54</v>
          </cell>
          <cell r="BG19">
            <v>58</v>
          </cell>
          <cell r="BH19">
            <v>60</v>
          </cell>
          <cell r="BI19">
            <v>60</v>
          </cell>
          <cell r="BJ19">
            <v>61</v>
          </cell>
          <cell r="BK19">
            <v>56.25</v>
          </cell>
        </row>
        <row r="20">
          <cell r="B20" t="str">
            <v>DELTA</v>
          </cell>
          <cell r="C20">
            <v>399</v>
          </cell>
          <cell r="D20">
            <v>404</v>
          </cell>
          <cell r="E20">
            <v>413</v>
          </cell>
          <cell r="F20">
            <v>402</v>
          </cell>
          <cell r="G20">
            <v>394</v>
          </cell>
          <cell r="H20">
            <v>388</v>
          </cell>
          <cell r="I20">
            <v>392</v>
          </cell>
          <cell r="J20">
            <v>364</v>
          </cell>
          <cell r="K20">
            <v>350</v>
          </cell>
          <cell r="L20">
            <v>358</v>
          </cell>
          <cell r="M20">
            <v>369</v>
          </cell>
          <cell r="N20">
            <v>358</v>
          </cell>
          <cell r="O20">
            <v>379</v>
          </cell>
          <cell r="P20">
            <v>381</v>
          </cell>
          <cell r="Q20">
            <v>404</v>
          </cell>
          <cell r="R20">
            <v>414</v>
          </cell>
          <cell r="S20">
            <v>426</v>
          </cell>
          <cell r="T20">
            <v>443</v>
          </cell>
          <cell r="U20">
            <v>450</v>
          </cell>
          <cell r="V20">
            <v>470</v>
          </cell>
          <cell r="W20">
            <v>471</v>
          </cell>
          <cell r="X20">
            <v>471</v>
          </cell>
          <cell r="Y20">
            <v>429</v>
          </cell>
          <cell r="Z20">
            <v>434</v>
          </cell>
          <cell r="AA20">
            <v>442</v>
          </cell>
          <cell r="AB20">
            <v>465</v>
          </cell>
          <cell r="AC20">
            <v>533</v>
          </cell>
          <cell r="AD20">
            <v>556</v>
          </cell>
          <cell r="AE20">
            <v>558</v>
          </cell>
          <cell r="AF20">
            <v>557</v>
          </cell>
          <cell r="AG20">
            <v>548</v>
          </cell>
          <cell r="AH20">
            <v>568</v>
          </cell>
          <cell r="AI20">
            <v>567</v>
          </cell>
          <cell r="AJ20">
            <v>596</v>
          </cell>
          <cell r="AK20">
            <v>592</v>
          </cell>
          <cell r="AL20">
            <v>558</v>
          </cell>
          <cell r="AM20">
            <v>558</v>
          </cell>
          <cell r="AN20">
            <v>598</v>
          </cell>
          <cell r="AO20">
            <v>611</v>
          </cell>
          <cell r="AP20">
            <v>648</v>
          </cell>
          <cell r="AQ20">
            <v>668</v>
          </cell>
          <cell r="AR20">
            <v>583</v>
          </cell>
          <cell r="AS20">
            <v>607</v>
          </cell>
          <cell r="AT20">
            <v>598</v>
          </cell>
          <cell r="AU20">
            <v>595</v>
          </cell>
          <cell r="AV20">
            <v>618</v>
          </cell>
          <cell r="AW20">
            <v>635</v>
          </cell>
          <cell r="AX20">
            <v>613</v>
          </cell>
          <cell r="AY20">
            <v>632</v>
          </cell>
          <cell r="AZ20">
            <v>663</v>
          </cell>
          <cell r="BA20">
            <v>664</v>
          </cell>
          <cell r="BB20">
            <v>683</v>
          </cell>
          <cell r="BC20">
            <v>669</v>
          </cell>
          <cell r="BD20">
            <v>639</v>
          </cell>
          <cell r="BE20">
            <v>636</v>
          </cell>
          <cell r="BF20">
            <v>639</v>
          </cell>
          <cell r="BG20">
            <v>629</v>
          </cell>
          <cell r="BH20">
            <v>599</v>
          </cell>
          <cell r="BI20">
            <v>587</v>
          </cell>
          <cell r="BJ20">
            <v>602</v>
          </cell>
          <cell r="BK20">
            <v>636.83333333333337</v>
          </cell>
        </row>
        <row r="21">
          <cell r="B21" t="str">
            <v>DENVER</v>
          </cell>
          <cell r="C21">
            <v>6473</v>
          </cell>
          <cell r="D21">
            <v>6433</v>
          </cell>
          <cell r="E21">
            <v>6422</v>
          </cell>
          <cell r="F21">
            <v>6413</v>
          </cell>
          <cell r="G21">
            <v>6388</v>
          </cell>
          <cell r="H21">
            <v>6277</v>
          </cell>
          <cell r="I21">
            <v>6105</v>
          </cell>
          <cell r="J21">
            <v>5892</v>
          </cell>
          <cell r="K21">
            <v>5805</v>
          </cell>
          <cell r="L21">
            <v>5440</v>
          </cell>
          <cell r="M21">
            <v>5396</v>
          </cell>
          <cell r="N21">
            <v>5625</v>
          </cell>
          <cell r="O21">
            <v>5795</v>
          </cell>
          <cell r="P21">
            <v>6048</v>
          </cell>
          <cell r="Q21">
            <v>6199</v>
          </cell>
          <cell r="R21">
            <v>6378</v>
          </cell>
          <cell r="S21">
            <v>6610</v>
          </cell>
          <cell r="T21">
            <v>6831</v>
          </cell>
          <cell r="U21">
            <v>6967</v>
          </cell>
          <cell r="V21">
            <v>7200</v>
          </cell>
          <cell r="W21">
            <v>7209</v>
          </cell>
          <cell r="X21">
            <v>7156</v>
          </cell>
          <cell r="Y21">
            <v>7168</v>
          </cell>
          <cell r="Z21">
            <v>7424</v>
          </cell>
          <cell r="AA21">
            <v>7457</v>
          </cell>
          <cell r="AB21">
            <v>7566</v>
          </cell>
          <cell r="AC21">
            <v>8521</v>
          </cell>
          <cell r="AD21">
            <v>8772</v>
          </cell>
          <cell r="AE21">
            <v>8842</v>
          </cell>
          <cell r="AF21">
            <v>8914</v>
          </cell>
          <cell r="AG21">
            <v>9077</v>
          </cell>
          <cell r="AH21">
            <v>9233</v>
          </cell>
          <cell r="AI21">
            <v>9201</v>
          </cell>
          <cell r="AJ21">
            <v>9268</v>
          </cell>
          <cell r="AK21">
            <v>9506</v>
          </cell>
          <cell r="AL21">
            <v>9547</v>
          </cell>
          <cell r="AM21">
            <v>9716</v>
          </cell>
          <cell r="AN21">
            <v>10515</v>
          </cell>
          <cell r="AO21">
            <v>10799</v>
          </cell>
          <cell r="AP21">
            <v>11512</v>
          </cell>
          <cell r="AQ21">
            <v>11545</v>
          </cell>
          <cell r="AR21">
            <v>10209</v>
          </cell>
          <cell r="AS21">
            <v>10268</v>
          </cell>
          <cell r="AT21">
            <v>10149</v>
          </cell>
          <cell r="AU21">
            <v>9858</v>
          </cell>
          <cell r="AV21">
            <v>9930</v>
          </cell>
          <cell r="AW21">
            <v>10226</v>
          </cell>
          <cell r="AX21">
            <v>9888</v>
          </cell>
          <cell r="AY21">
            <v>9846</v>
          </cell>
          <cell r="AZ21">
            <v>9995</v>
          </cell>
          <cell r="BA21">
            <v>9901</v>
          </cell>
          <cell r="BB21">
            <v>10229</v>
          </cell>
          <cell r="BC21">
            <v>10111</v>
          </cell>
          <cell r="BD21">
            <v>9784</v>
          </cell>
          <cell r="BE21">
            <v>9842</v>
          </cell>
          <cell r="BF21">
            <v>9785</v>
          </cell>
          <cell r="BG21">
            <v>9620</v>
          </cell>
          <cell r="BH21">
            <v>9498</v>
          </cell>
          <cell r="BI21">
            <v>9419</v>
          </cell>
          <cell r="BJ21">
            <v>9292</v>
          </cell>
          <cell r="BK21">
            <v>9776.8333333333339</v>
          </cell>
        </row>
        <row r="22">
          <cell r="B22" t="str">
            <v>DOLORES</v>
          </cell>
          <cell r="C22" t="str">
            <v>NR</v>
          </cell>
          <cell r="D22" t="str">
            <v>NR</v>
          </cell>
          <cell r="E22">
            <v>30</v>
          </cell>
          <cell r="F22">
            <v>34</v>
          </cell>
          <cell r="G22">
            <v>35</v>
          </cell>
          <cell r="H22">
            <v>34</v>
          </cell>
          <cell r="I22">
            <v>35</v>
          </cell>
          <cell r="J22">
            <v>31</v>
          </cell>
          <cell r="K22">
            <v>36</v>
          </cell>
          <cell r="L22">
            <v>37</v>
          </cell>
          <cell r="M22">
            <v>33</v>
          </cell>
          <cell r="N22">
            <v>31</v>
          </cell>
          <cell r="O22">
            <v>30</v>
          </cell>
          <cell r="P22">
            <v>38</v>
          </cell>
          <cell r="Q22">
            <v>34</v>
          </cell>
          <cell r="R22">
            <v>39</v>
          </cell>
          <cell r="S22">
            <v>41</v>
          </cell>
          <cell r="T22">
            <v>37</v>
          </cell>
          <cell r="U22">
            <v>39</v>
          </cell>
          <cell r="V22">
            <v>39</v>
          </cell>
          <cell r="W22">
            <v>36</v>
          </cell>
          <cell r="X22" t="str">
            <v>NR</v>
          </cell>
          <cell r="Y22" t="str">
            <v>NR</v>
          </cell>
          <cell r="Z22">
            <v>35</v>
          </cell>
          <cell r="AA22">
            <v>41</v>
          </cell>
          <cell r="AB22">
            <v>43</v>
          </cell>
          <cell r="AC22">
            <v>43</v>
          </cell>
          <cell r="AD22">
            <v>43</v>
          </cell>
          <cell r="AE22">
            <v>41</v>
          </cell>
          <cell r="AF22">
            <v>41</v>
          </cell>
          <cell r="AG22">
            <v>48</v>
          </cell>
          <cell r="AH22">
            <v>48</v>
          </cell>
          <cell r="AI22">
            <v>43</v>
          </cell>
          <cell r="AJ22">
            <v>45</v>
          </cell>
          <cell r="AK22">
            <v>43</v>
          </cell>
          <cell r="AL22">
            <v>43</v>
          </cell>
          <cell r="AM22">
            <v>39</v>
          </cell>
          <cell r="AN22">
            <v>43</v>
          </cell>
          <cell r="AO22">
            <v>49</v>
          </cell>
          <cell r="AP22">
            <v>51</v>
          </cell>
          <cell r="AQ22">
            <v>49</v>
          </cell>
          <cell r="AR22">
            <v>40</v>
          </cell>
          <cell r="AS22">
            <v>41</v>
          </cell>
          <cell r="AT22">
            <v>44</v>
          </cell>
          <cell r="AU22">
            <v>39</v>
          </cell>
          <cell r="AV22">
            <v>37</v>
          </cell>
          <cell r="AW22">
            <v>40</v>
          </cell>
          <cell r="AX22">
            <v>35</v>
          </cell>
          <cell r="AY22">
            <v>36</v>
          </cell>
          <cell r="AZ22">
            <v>37</v>
          </cell>
          <cell r="BA22">
            <v>35</v>
          </cell>
          <cell r="BB22">
            <v>36</v>
          </cell>
          <cell r="BC22">
            <v>37</v>
          </cell>
          <cell r="BD22">
            <v>31</v>
          </cell>
          <cell r="BE22" t="str">
            <v>NR</v>
          </cell>
          <cell r="BF22" t="str">
            <v>NR</v>
          </cell>
          <cell r="BG22" t="str">
            <v>NR</v>
          </cell>
          <cell r="BH22" t="str">
            <v>NR</v>
          </cell>
          <cell r="BI22" t="str">
            <v>NR</v>
          </cell>
          <cell r="BJ22">
            <v>31</v>
          </cell>
          <cell r="BK22">
            <v>34.714285714285715</v>
          </cell>
        </row>
        <row r="23">
          <cell r="B23" t="str">
            <v>DOUGLAS</v>
          </cell>
          <cell r="C23">
            <v>1630</v>
          </cell>
          <cell r="D23">
            <v>1632</v>
          </cell>
          <cell r="E23">
            <v>1653</v>
          </cell>
          <cell r="F23">
            <v>1698</v>
          </cell>
          <cell r="G23">
            <v>1710</v>
          </cell>
          <cell r="H23">
            <v>1675</v>
          </cell>
          <cell r="I23">
            <v>1661</v>
          </cell>
          <cell r="J23">
            <v>1602</v>
          </cell>
          <cell r="K23">
            <v>1620</v>
          </cell>
          <cell r="L23">
            <v>1644</v>
          </cell>
          <cell r="M23">
            <v>1598</v>
          </cell>
          <cell r="N23">
            <v>1639</v>
          </cell>
          <cell r="O23">
            <v>1772</v>
          </cell>
          <cell r="P23">
            <v>1835</v>
          </cell>
          <cell r="Q23">
            <v>1880</v>
          </cell>
          <cell r="R23">
            <v>1895</v>
          </cell>
          <cell r="S23">
            <v>1927</v>
          </cell>
          <cell r="T23">
            <v>1929</v>
          </cell>
          <cell r="U23">
            <v>1985</v>
          </cell>
          <cell r="V23">
            <v>2023</v>
          </cell>
          <cell r="W23">
            <v>2045</v>
          </cell>
          <cell r="X23">
            <v>2027</v>
          </cell>
          <cell r="Y23">
            <v>1934</v>
          </cell>
          <cell r="Z23">
            <v>2024</v>
          </cell>
          <cell r="AA23">
            <v>2092</v>
          </cell>
          <cell r="AB23">
            <v>2139</v>
          </cell>
          <cell r="AC23">
            <v>2406</v>
          </cell>
          <cell r="AD23">
            <v>2445</v>
          </cell>
          <cell r="AE23">
            <v>2451</v>
          </cell>
          <cell r="AF23">
            <v>2453</v>
          </cell>
          <cell r="AG23">
            <v>2417</v>
          </cell>
          <cell r="AH23">
            <v>2384</v>
          </cell>
          <cell r="AI23">
            <v>2413</v>
          </cell>
          <cell r="AJ23">
            <v>2437</v>
          </cell>
          <cell r="AK23">
            <v>2420</v>
          </cell>
          <cell r="AL23">
            <v>2413</v>
          </cell>
          <cell r="AM23">
            <v>2416</v>
          </cell>
          <cell r="AN23">
            <v>2578</v>
          </cell>
          <cell r="AO23">
            <v>2582</v>
          </cell>
          <cell r="AP23">
            <v>2680</v>
          </cell>
          <cell r="AQ23">
            <v>2677</v>
          </cell>
          <cell r="AR23">
            <v>2484</v>
          </cell>
          <cell r="AS23">
            <v>2465</v>
          </cell>
          <cell r="AT23">
            <v>2434</v>
          </cell>
          <cell r="AU23">
            <v>2475</v>
          </cell>
          <cell r="AV23">
            <v>2448</v>
          </cell>
          <cell r="AW23">
            <v>2440</v>
          </cell>
          <cell r="AX23">
            <v>2333</v>
          </cell>
          <cell r="AY23">
            <v>2348</v>
          </cell>
          <cell r="AZ23">
            <v>2388</v>
          </cell>
          <cell r="BA23">
            <v>2384</v>
          </cell>
          <cell r="BB23">
            <v>2351</v>
          </cell>
          <cell r="BC23">
            <v>2350</v>
          </cell>
          <cell r="BD23">
            <v>2261</v>
          </cell>
          <cell r="BE23">
            <v>2277</v>
          </cell>
          <cell r="BF23">
            <v>2253</v>
          </cell>
          <cell r="BG23">
            <v>2206</v>
          </cell>
          <cell r="BH23">
            <v>2189</v>
          </cell>
          <cell r="BI23">
            <v>2182</v>
          </cell>
          <cell r="BJ23">
            <v>2119</v>
          </cell>
          <cell r="BK23">
            <v>2275.6666666666665</v>
          </cell>
        </row>
        <row r="24">
          <cell r="B24" t="str">
            <v>EAGLE</v>
          </cell>
          <cell r="C24">
            <v>655</v>
          </cell>
          <cell r="D24">
            <v>658</v>
          </cell>
          <cell r="E24">
            <v>679</v>
          </cell>
          <cell r="F24">
            <v>691</v>
          </cell>
          <cell r="G24">
            <v>700</v>
          </cell>
          <cell r="H24">
            <v>685</v>
          </cell>
          <cell r="I24">
            <v>700</v>
          </cell>
          <cell r="J24">
            <v>689</v>
          </cell>
          <cell r="K24">
            <v>697</v>
          </cell>
          <cell r="L24">
            <v>689</v>
          </cell>
          <cell r="M24">
            <v>683</v>
          </cell>
          <cell r="N24">
            <v>726</v>
          </cell>
          <cell r="O24">
            <v>734</v>
          </cell>
          <cell r="P24">
            <v>790</v>
          </cell>
          <cell r="Q24">
            <v>789</v>
          </cell>
          <cell r="R24">
            <v>817</v>
          </cell>
          <cell r="S24">
            <v>836</v>
          </cell>
          <cell r="T24">
            <v>853</v>
          </cell>
          <cell r="U24">
            <v>885</v>
          </cell>
          <cell r="V24">
            <v>890</v>
          </cell>
          <cell r="W24">
            <v>897</v>
          </cell>
          <cell r="X24">
            <v>879</v>
          </cell>
          <cell r="Y24">
            <v>891</v>
          </cell>
          <cell r="Z24">
            <v>952</v>
          </cell>
          <cell r="AA24">
            <v>950</v>
          </cell>
          <cell r="AB24">
            <v>985</v>
          </cell>
          <cell r="AC24">
            <v>1103</v>
          </cell>
          <cell r="AD24">
            <v>1111</v>
          </cell>
          <cell r="AE24">
            <v>1103</v>
          </cell>
          <cell r="AF24">
            <v>1116</v>
          </cell>
          <cell r="AG24">
            <v>1152</v>
          </cell>
          <cell r="AH24">
            <v>1147</v>
          </cell>
          <cell r="AI24">
            <v>1112</v>
          </cell>
          <cell r="AJ24">
            <v>1112</v>
          </cell>
          <cell r="AK24">
            <v>1128</v>
          </cell>
          <cell r="AL24">
            <v>1116</v>
          </cell>
          <cell r="AM24">
            <v>1116</v>
          </cell>
          <cell r="AN24">
            <v>1159</v>
          </cell>
          <cell r="AO24">
            <v>1172</v>
          </cell>
          <cell r="AP24">
            <v>1203</v>
          </cell>
          <cell r="AQ24">
            <v>1195</v>
          </cell>
          <cell r="AR24">
            <v>1103</v>
          </cell>
          <cell r="AS24">
            <v>1129</v>
          </cell>
          <cell r="AT24">
            <v>1104</v>
          </cell>
          <cell r="AU24">
            <v>1100</v>
          </cell>
          <cell r="AV24">
            <v>1090</v>
          </cell>
          <cell r="AW24">
            <v>1114</v>
          </cell>
          <cell r="AX24">
            <v>1082</v>
          </cell>
          <cell r="AY24">
            <v>1072</v>
          </cell>
          <cell r="AZ24">
            <v>1048</v>
          </cell>
          <cell r="BA24">
            <v>1077</v>
          </cell>
          <cell r="BB24">
            <v>1104</v>
          </cell>
          <cell r="BC24">
            <v>1091</v>
          </cell>
          <cell r="BD24">
            <v>1078</v>
          </cell>
          <cell r="BE24">
            <v>1050</v>
          </cell>
          <cell r="BF24">
            <v>1032</v>
          </cell>
          <cell r="BG24">
            <v>1027</v>
          </cell>
          <cell r="BH24">
            <v>997</v>
          </cell>
          <cell r="BI24">
            <v>989</v>
          </cell>
          <cell r="BJ24">
            <v>1004</v>
          </cell>
          <cell r="BK24">
            <v>1047.4166666666667</v>
          </cell>
        </row>
        <row r="25">
          <cell r="B25" t="str">
            <v>EL PASO</v>
          </cell>
          <cell r="C25">
            <v>4871</v>
          </cell>
          <cell r="D25">
            <v>4818</v>
          </cell>
          <cell r="E25">
            <v>4827</v>
          </cell>
          <cell r="F25">
            <v>4870</v>
          </cell>
          <cell r="G25">
            <v>4816</v>
          </cell>
          <cell r="H25">
            <v>4732</v>
          </cell>
          <cell r="I25">
            <v>4578</v>
          </cell>
          <cell r="J25">
            <v>4242</v>
          </cell>
          <cell r="K25">
            <v>4223</v>
          </cell>
          <cell r="L25">
            <v>4111</v>
          </cell>
          <cell r="M25">
            <v>4114</v>
          </cell>
          <cell r="N25">
            <v>4253</v>
          </cell>
          <cell r="O25">
            <v>4569</v>
          </cell>
          <cell r="P25">
            <v>4608</v>
          </cell>
          <cell r="Q25">
            <v>4743</v>
          </cell>
          <cell r="R25">
            <v>4898</v>
          </cell>
          <cell r="S25">
            <v>5103</v>
          </cell>
          <cell r="T25">
            <v>5204</v>
          </cell>
          <cell r="U25">
            <v>5398</v>
          </cell>
          <cell r="V25">
            <v>5661</v>
          </cell>
          <cell r="W25">
            <v>5732</v>
          </cell>
          <cell r="X25">
            <v>5598</v>
          </cell>
          <cell r="Y25">
            <v>5515</v>
          </cell>
          <cell r="Z25">
            <v>5753</v>
          </cell>
          <cell r="AA25">
            <v>5932</v>
          </cell>
          <cell r="AB25">
            <v>5978</v>
          </cell>
          <cell r="AC25">
            <v>6661</v>
          </cell>
          <cell r="AD25">
            <v>6844</v>
          </cell>
          <cell r="AE25">
            <v>7013</v>
          </cell>
          <cell r="AF25">
            <v>7015</v>
          </cell>
          <cell r="AG25">
            <v>7118</v>
          </cell>
          <cell r="AH25">
            <v>7141</v>
          </cell>
          <cell r="AI25">
            <v>7129</v>
          </cell>
          <cell r="AJ25">
            <v>7157</v>
          </cell>
          <cell r="AK25">
            <v>7270</v>
          </cell>
          <cell r="AL25">
            <v>7337</v>
          </cell>
          <cell r="AM25">
            <v>7493</v>
          </cell>
          <cell r="AN25">
            <v>8088</v>
          </cell>
          <cell r="AO25">
            <v>8456</v>
          </cell>
          <cell r="AP25">
            <v>9354</v>
          </cell>
          <cell r="AQ25">
            <v>9436</v>
          </cell>
          <cell r="AR25">
            <v>8522</v>
          </cell>
          <cell r="AS25">
            <v>8605</v>
          </cell>
          <cell r="AT25">
            <v>8454</v>
          </cell>
          <cell r="AU25">
            <v>8151</v>
          </cell>
          <cell r="AV25">
            <v>8128</v>
          </cell>
          <cell r="AW25">
            <v>8418</v>
          </cell>
          <cell r="AX25">
            <v>8050</v>
          </cell>
          <cell r="AY25">
            <v>8036</v>
          </cell>
          <cell r="AZ25">
            <v>8097</v>
          </cell>
          <cell r="BA25">
            <v>8159</v>
          </cell>
          <cell r="BB25">
            <v>8464</v>
          </cell>
          <cell r="BC25">
            <v>8419</v>
          </cell>
          <cell r="BD25">
            <v>8083</v>
          </cell>
          <cell r="BE25">
            <v>8186</v>
          </cell>
          <cell r="BF25">
            <v>8150</v>
          </cell>
          <cell r="BG25">
            <v>8029</v>
          </cell>
          <cell r="BH25">
            <v>7877</v>
          </cell>
          <cell r="BI25">
            <v>7732</v>
          </cell>
          <cell r="BJ25">
            <v>7679</v>
          </cell>
          <cell r="BK25">
            <v>8075.916666666667</v>
          </cell>
        </row>
        <row r="26">
          <cell r="B26" t="str">
            <v>ELBERT</v>
          </cell>
          <cell r="C26">
            <v>157</v>
          </cell>
          <cell r="D26">
            <v>164</v>
          </cell>
          <cell r="E26">
            <v>167</v>
          </cell>
          <cell r="F26">
            <v>173</v>
          </cell>
          <cell r="G26">
            <v>180</v>
          </cell>
          <cell r="H26">
            <v>177</v>
          </cell>
          <cell r="I26">
            <v>160</v>
          </cell>
          <cell r="J26">
            <v>155</v>
          </cell>
          <cell r="K26">
            <v>141</v>
          </cell>
          <cell r="L26">
            <v>145</v>
          </cell>
          <cell r="M26">
            <v>135</v>
          </cell>
          <cell r="N26">
            <v>148</v>
          </cell>
          <cell r="O26">
            <v>166</v>
          </cell>
          <cell r="P26">
            <v>158</v>
          </cell>
          <cell r="Q26">
            <v>167</v>
          </cell>
          <cell r="R26">
            <v>178</v>
          </cell>
          <cell r="S26">
            <v>182</v>
          </cell>
          <cell r="T26">
            <v>195</v>
          </cell>
          <cell r="U26">
            <v>206</v>
          </cell>
          <cell r="V26">
            <v>211</v>
          </cell>
          <cell r="W26">
            <v>214</v>
          </cell>
          <cell r="X26">
            <v>202</v>
          </cell>
          <cell r="Y26">
            <v>197</v>
          </cell>
          <cell r="Z26">
            <v>201</v>
          </cell>
          <cell r="AA26">
            <v>213</v>
          </cell>
          <cell r="AB26">
            <v>220</v>
          </cell>
          <cell r="AC26">
            <v>234</v>
          </cell>
          <cell r="AD26">
            <v>228</v>
          </cell>
          <cell r="AE26">
            <v>237</v>
          </cell>
          <cell r="AF26">
            <v>240</v>
          </cell>
          <cell r="AG26">
            <v>242</v>
          </cell>
          <cell r="AH26">
            <v>243</v>
          </cell>
          <cell r="AI26">
            <v>234</v>
          </cell>
          <cell r="AJ26">
            <v>242</v>
          </cell>
          <cell r="AK26">
            <v>243</v>
          </cell>
          <cell r="AL26">
            <v>244</v>
          </cell>
          <cell r="AM26">
            <v>237</v>
          </cell>
          <cell r="AN26">
            <v>263</v>
          </cell>
          <cell r="AO26">
            <v>271</v>
          </cell>
          <cell r="AP26">
            <v>276</v>
          </cell>
          <cell r="AQ26">
            <v>266</v>
          </cell>
          <cell r="AR26">
            <v>231</v>
          </cell>
          <cell r="AS26">
            <v>233</v>
          </cell>
          <cell r="AT26">
            <v>238</v>
          </cell>
          <cell r="AU26">
            <v>237</v>
          </cell>
          <cell r="AV26">
            <v>246</v>
          </cell>
          <cell r="AW26">
            <v>247</v>
          </cell>
          <cell r="AX26">
            <v>253</v>
          </cell>
          <cell r="AY26">
            <v>252</v>
          </cell>
          <cell r="AZ26">
            <v>262</v>
          </cell>
          <cell r="BA26">
            <v>261</v>
          </cell>
          <cell r="BB26">
            <v>249</v>
          </cell>
          <cell r="BC26">
            <v>237</v>
          </cell>
          <cell r="BD26">
            <v>243</v>
          </cell>
          <cell r="BE26">
            <v>244</v>
          </cell>
          <cell r="BF26">
            <v>233</v>
          </cell>
          <cell r="BG26">
            <v>238</v>
          </cell>
          <cell r="BH26">
            <v>242</v>
          </cell>
          <cell r="BI26">
            <v>237</v>
          </cell>
          <cell r="BJ26">
            <v>234</v>
          </cell>
          <cell r="BK26">
            <v>244.33333333333334</v>
          </cell>
        </row>
        <row r="27">
          <cell r="B27" t="str">
            <v>FREMONT</v>
          </cell>
          <cell r="C27">
            <v>382</v>
          </cell>
          <cell r="D27">
            <v>372</v>
          </cell>
          <cell r="E27">
            <v>383</v>
          </cell>
          <cell r="F27">
            <v>384</v>
          </cell>
          <cell r="G27">
            <v>382</v>
          </cell>
          <cell r="H27">
            <v>380</v>
          </cell>
          <cell r="I27">
            <v>356</v>
          </cell>
          <cell r="J27">
            <v>333</v>
          </cell>
          <cell r="K27">
            <v>349</v>
          </cell>
          <cell r="L27">
            <v>353</v>
          </cell>
          <cell r="M27">
            <v>330</v>
          </cell>
          <cell r="N27">
            <v>345</v>
          </cell>
          <cell r="O27">
            <v>353</v>
          </cell>
          <cell r="P27">
            <v>365</v>
          </cell>
          <cell r="Q27">
            <v>355</v>
          </cell>
          <cell r="R27">
            <v>356</v>
          </cell>
          <cell r="S27">
            <v>366</v>
          </cell>
          <cell r="T27">
            <v>385</v>
          </cell>
          <cell r="U27">
            <v>383</v>
          </cell>
          <cell r="V27">
            <v>400</v>
          </cell>
          <cell r="W27">
            <v>405</v>
          </cell>
          <cell r="X27">
            <v>401</v>
          </cell>
          <cell r="Y27">
            <v>391</v>
          </cell>
          <cell r="Z27">
            <v>417</v>
          </cell>
          <cell r="AA27">
            <v>434</v>
          </cell>
          <cell r="AB27">
            <v>431</v>
          </cell>
          <cell r="AC27">
            <v>505</v>
          </cell>
          <cell r="AD27">
            <v>515</v>
          </cell>
          <cell r="AE27">
            <v>528</v>
          </cell>
          <cell r="AF27">
            <v>530</v>
          </cell>
          <cell r="AG27">
            <v>545</v>
          </cell>
          <cell r="AH27">
            <v>555</v>
          </cell>
          <cell r="AI27">
            <v>547</v>
          </cell>
          <cell r="AJ27">
            <v>541</v>
          </cell>
          <cell r="AK27">
            <v>542</v>
          </cell>
          <cell r="AL27">
            <v>546</v>
          </cell>
          <cell r="AM27">
            <v>579</v>
          </cell>
          <cell r="AN27">
            <v>636</v>
          </cell>
          <cell r="AO27">
            <v>667</v>
          </cell>
          <cell r="AP27">
            <v>672</v>
          </cell>
          <cell r="AQ27">
            <v>674</v>
          </cell>
          <cell r="AR27">
            <v>604</v>
          </cell>
          <cell r="AS27">
            <v>604</v>
          </cell>
          <cell r="AT27">
            <v>582</v>
          </cell>
          <cell r="AU27">
            <v>567</v>
          </cell>
          <cell r="AV27">
            <v>589</v>
          </cell>
          <cell r="AW27">
            <v>606</v>
          </cell>
          <cell r="AX27">
            <v>593</v>
          </cell>
          <cell r="AY27">
            <v>597</v>
          </cell>
          <cell r="AZ27">
            <v>596</v>
          </cell>
          <cell r="BA27">
            <v>610</v>
          </cell>
          <cell r="BB27">
            <v>637</v>
          </cell>
          <cell r="BC27">
            <v>619</v>
          </cell>
          <cell r="BD27">
            <v>609</v>
          </cell>
          <cell r="BE27">
            <v>612</v>
          </cell>
          <cell r="BF27">
            <v>586</v>
          </cell>
          <cell r="BG27">
            <v>580</v>
          </cell>
          <cell r="BH27">
            <v>584</v>
          </cell>
          <cell r="BI27">
            <v>560</v>
          </cell>
          <cell r="BJ27">
            <v>564</v>
          </cell>
          <cell r="BK27">
            <v>596.16666666666663</v>
          </cell>
        </row>
        <row r="28">
          <cell r="B28" t="str">
            <v>GARFIELD</v>
          </cell>
          <cell r="C28">
            <v>982</v>
          </cell>
          <cell r="D28">
            <v>981</v>
          </cell>
          <cell r="E28">
            <v>993</v>
          </cell>
          <cell r="F28">
            <v>1023</v>
          </cell>
          <cell r="G28">
            <v>1043</v>
          </cell>
          <cell r="H28">
            <v>1062</v>
          </cell>
          <cell r="I28">
            <v>1038</v>
          </cell>
          <cell r="J28">
            <v>1035</v>
          </cell>
          <cell r="K28">
            <v>1056</v>
          </cell>
          <cell r="L28">
            <v>1020</v>
          </cell>
          <cell r="M28">
            <v>1013</v>
          </cell>
          <cell r="N28">
            <v>1064</v>
          </cell>
          <cell r="O28">
            <v>1124</v>
          </cell>
          <cell r="P28">
            <v>1210</v>
          </cell>
          <cell r="Q28">
            <v>1226</v>
          </cell>
          <cell r="R28">
            <v>1222</v>
          </cell>
          <cell r="S28">
            <v>1219</v>
          </cell>
          <cell r="T28">
            <v>1261</v>
          </cell>
          <cell r="U28">
            <v>1314</v>
          </cell>
          <cell r="V28">
            <v>1297</v>
          </cell>
          <cell r="W28">
            <v>1280</v>
          </cell>
          <cell r="X28">
            <v>1345</v>
          </cell>
          <cell r="Y28">
            <v>1338</v>
          </cell>
          <cell r="Z28">
            <v>1383</v>
          </cell>
          <cell r="AA28">
            <v>1464</v>
          </cell>
          <cell r="AB28">
            <v>1470</v>
          </cell>
          <cell r="AC28">
            <v>1618</v>
          </cell>
          <cell r="AD28">
            <v>1669</v>
          </cell>
          <cell r="AE28">
            <v>1666</v>
          </cell>
          <cell r="AF28">
            <v>1661</v>
          </cell>
          <cell r="AG28">
            <v>1697</v>
          </cell>
          <cell r="AH28">
            <v>1706</v>
          </cell>
          <cell r="AI28">
            <v>1675</v>
          </cell>
          <cell r="AJ28">
            <v>1641</v>
          </cell>
          <cell r="AK28">
            <v>1655</v>
          </cell>
          <cell r="AL28">
            <v>1681</v>
          </cell>
          <cell r="AM28">
            <v>1746</v>
          </cell>
          <cell r="AN28">
            <v>1819</v>
          </cell>
          <cell r="AO28">
            <v>1851</v>
          </cell>
          <cell r="AP28">
            <v>1902</v>
          </cell>
          <cell r="AQ28">
            <v>1906</v>
          </cell>
          <cell r="AR28">
            <v>1786</v>
          </cell>
          <cell r="AS28">
            <v>1858</v>
          </cell>
          <cell r="AT28">
            <v>1881</v>
          </cell>
          <cell r="AU28">
            <v>1851</v>
          </cell>
          <cell r="AV28">
            <v>1822</v>
          </cell>
          <cell r="AW28">
            <v>1865</v>
          </cell>
          <cell r="AX28">
            <v>1785</v>
          </cell>
          <cell r="AY28">
            <v>1796</v>
          </cell>
          <cell r="AZ28">
            <v>1829</v>
          </cell>
          <cell r="BA28">
            <v>1832</v>
          </cell>
          <cell r="BB28">
            <v>1833</v>
          </cell>
          <cell r="BC28">
            <v>1762</v>
          </cell>
          <cell r="BD28">
            <v>1700</v>
          </cell>
          <cell r="BE28">
            <v>1670</v>
          </cell>
          <cell r="BF28">
            <v>1649</v>
          </cell>
          <cell r="BG28">
            <v>1650</v>
          </cell>
          <cell r="BH28">
            <v>1665</v>
          </cell>
          <cell r="BI28">
            <v>1657</v>
          </cell>
          <cell r="BJ28">
            <v>1628</v>
          </cell>
          <cell r="BK28">
            <v>1722.5833333333333</v>
          </cell>
        </row>
        <row r="29">
          <cell r="B29" t="str">
            <v>GILPIN</v>
          </cell>
          <cell r="C29">
            <v>37</v>
          </cell>
          <cell r="D29">
            <v>35</v>
          </cell>
          <cell r="E29">
            <v>41</v>
          </cell>
          <cell r="F29">
            <v>41</v>
          </cell>
          <cell r="G29">
            <v>40</v>
          </cell>
          <cell r="H29">
            <v>37</v>
          </cell>
          <cell r="I29">
            <v>38</v>
          </cell>
          <cell r="J29" t="str">
            <v>NR</v>
          </cell>
          <cell r="K29" t="str">
            <v>NR</v>
          </cell>
          <cell r="L29">
            <v>33</v>
          </cell>
          <cell r="M29">
            <v>37</v>
          </cell>
          <cell r="N29">
            <v>38</v>
          </cell>
          <cell r="O29">
            <v>40</v>
          </cell>
          <cell r="P29">
            <v>42</v>
          </cell>
          <cell r="Q29">
            <v>43</v>
          </cell>
          <cell r="R29">
            <v>45</v>
          </cell>
          <cell r="S29">
            <v>45</v>
          </cell>
          <cell r="T29">
            <v>46</v>
          </cell>
          <cell r="U29">
            <v>41</v>
          </cell>
          <cell r="V29">
            <v>32</v>
          </cell>
          <cell r="W29">
            <v>39</v>
          </cell>
          <cell r="X29">
            <v>39</v>
          </cell>
          <cell r="Y29">
            <v>34</v>
          </cell>
          <cell r="Z29" t="str">
            <v>NR</v>
          </cell>
          <cell r="AA29" t="str">
            <v>NR</v>
          </cell>
          <cell r="AB29">
            <v>36</v>
          </cell>
          <cell r="AC29">
            <v>46</v>
          </cell>
          <cell r="AD29">
            <v>48</v>
          </cell>
          <cell r="AE29">
            <v>48</v>
          </cell>
          <cell r="AF29">
            <v>44</v>
          </cell>
          <cell r="AG29">
            <v>44</v>
          </cell>
          <cell r="AH29">
            <v>46</v>
          </cell>
          <cell r="AI29">
            <v>46</v>
          </cell>
          <cell r="AJ29">
            <v>43</v>
          </cell>
          <cell r="AK29">
            <v>44</v>
          </cell>
          <cell r="AL29">
            <v>43</v>
          </cell>
          <cell r="AM29">
            <v>47</v>
          </cell>
          <cell r="AN29">
            <v>59</v>
          </cell>
          <cell r="AO29">
            <v>64</v>
          </cell>
          <cell r="AP29">
            <v>69</v>
          </cell>
          <cell r="AQ29">
            <v>72</v>
          </cell>
          <cell r="AR29">
            <v>57</v>
          </cell>
          <cell r="AS29">
            <v>62</v>
          </cell>
          <cell r="AT29">
            <v>64</v>
          </cell>
          <cell r="AU29">
            <v>56</v>
          </cell>
          <cell r="AV29">
            <v>55</v>
          </cell>
          <cell r="AW29">
            <v>59</v>
          </cell>
          <cell r="AX29">
            <v>53</v>
          </cell>
          <cell r="AY29">
            <v>52</v>
          </cell>
          <cell r="AZ29">
            <v>50</v>
          </cell>
          <cell r="BA29">
            <v>46</v>
          </cell>
          <cell r="BB29">
            <v>52</v>
          </cell>
          <cell r="BC29">
            <v>56</v>
          </cell>
          <cell r="BD29">
            <v>57</v>
          </cell>
          <cell r="BE29">
            <v>60</v>
          </cell>
          <cell r="BF29">
            <v>55</v>
          </cell>
          <cell r="BG29">
            <v>60</v>
          </cell>
          <cell r="BH29">
            <v>62</v>
          </cell>
          <cell r="BI29">
            <v>62</v>
          </cell>
          <cell r="BJ29">
            <v>66</v>
          </cell>
          <cell r="BK29">
            <v>56.5</v>
          </cell>
        </row>
        <row r="30">
          <cell r="B30" t="str">
            <v>GRAND</v>
          </cell>
          <cell r="C30">
            <v>185</v>
          </cell>
          <cell r="D30">
            <v>188</v>
          </cell>
          <cell r="E30">
            <v>198</v>
          </cell>
          <cell r="F30">
            <v>200</v>
          </cell>
          <cell r="G30">
            <v>191</v>
          </cell>
          <cell r="H30">
            <v>194</v>
          </cell>
          <cell r="I30">
            <v>184</v>
          </cell>
          <cell r="J30">
            <v>175</v>
          </cell>
          <cell r="K30">
            <v>169</v>
          </cell>
          <cell r="L30">
            <v>143</v>
          </cell>
          <cell r="M30">
            <v>139</v>
          </cell>
          <cell r="N30">
            <v>150</v>
          </cell>
          <cell r="O30">
            <v>165</v>
          </cell>
          <cell r="P30">
            <v>163</v>
          </cell>
          <cell r="Q30">
            <v>169</v>
          </cell>
          <cell r="R30">
            <v>168</v>
          </cell>
          <cell r="S30">
            <v>188</v>
          </cell>
          <cell r="T30">
            <v>184</v>
          </cell>
          <cell r="U30">
            <v>176</v>
          </cell>
          <cell r="V30">
            <v>178</v>
          </cell>
          <cell r="W30">
            <v>190</v>
          </cell>
          <cell r="X30">
            <v>187</v>
          </cell>
          <cell r="Y30">
            <v>187</v>
          </cell>
          <cell r="Z30">
            <v>184</v>
          </cell>
          <cell r="AA30">
            <v>191</v>
          </cell>
          <cell r="AB30">
            <v>200</v>
          </cell>
          <cell r="AC30">
            <v>221</v>
          </cell>
          <cell r="AD30">
            <v>213</v>
          </cell>
          <cell r="AE30">
            <v>227</v>
          </cell>
          <cell r="AF30">
            <v>252</v>
          </cell>
          <cell r="AG30">
            <v>254</v>
          </cell>
          <cell r="AH30">
            <v>254</v>
          </cell>
          <cell r="AI30">
            <v>244</v>
          </cell>
          <cell r="AJ30">
            <v>253</v>
          </cell>
          <cell r="AK30">
            <v>253</v>
          </cell>
          <cell r="AL30">
            <v>236</v>
          </cell>
          <cell r="AM30">
            <v>232</v>
          </cell>
          <cell r="AN30">
            <v>251</v>
          </cell>
          <cell r="AO30">
            <v>249</v>
          </cell>
          <cell r="AP30">
            <v>256</v>
          </cell>
          <cell r="AQ30">
            <v>257</v>
          </cell>
          <cell r="AR30">
            <v>233</v>
          </cell>
          <cell r="AS30">
            <v>233</v>
          </cell>
          <cell r="AT30">
            <v>229</v>
          </cell>
          <cell r="AU30">
            <v>226</v>
          </cell>
          <cell r="AV30">
            <v>219</v>
          </cell>
          <cell r="AW30">
            <v>222</v>
          </cell>
          <cell r="AX30">
            <v>209</v>
          </cell>
          <cell r="AY30">
            <v>209</v>
          </cell>
          <cell r="AZ30">
            <v>198</v>
          </cell>
          <cell r="BA30">
            <v>205</v>
          </cell>
          <cell r="BB30">
            <v>212</v>
          </cell>
          <cell r="BC30">
            <v>203</v>
          </cell>
          <cell r="BD30">
            <v>199</v>
          </cell>
          <cell r="BE30">
            <v>205</v>
          </cell>
          <cell r="BF30">
            <v>200</v>
          </cell>
          <cell r="BG30">
            <v>192</v>
          </cell>
          <cell r="BH30">
            <v>191</v>
          </cell>
          <cell r="BI30">
            <v>197</v>
          </cell>
          <cell r="BJ30">
            <v>203</v>
          </cell>
          <cell r="BK30">
            <v>201.16666666666666</v>
          </cell>
        </row>
        <row r="31">
          <cell r="B31" t="str">
            <v>GUNNISON</v>
          </cell>
          <cell r="C31">
            <v>225</v>
          </cell>
          <cell r="D31">
            <v>230</v>
          </cell>
          <cell r="E31">
            <v>239</v>
          </cell>
          <cell r="F31">
            <v>238</v>
          </cell>
          <cell r="G31">
            <v>247</v>
          </cell>
          <cell r="H31">
            <v>249</v>
          </cell>
          <cell r="I31">
            <v>249</v>
          </cell>
          <cell r="J31">
            <v>234</v>
          </cell>
          <cell r="K31">
            <v>229</v>
          </cell>
          <cell r="L31">
            <v>231</v>
          </cell>
          <cell r="M31">
            <v>234</v>
          </cell>
          <cell r="N31">
            <v>225</v>
          </cell>
          <cell r="O31">
            <v>261</v>
          </cell>
          <cell r="P31">
            <v>272</v>
          </cell>
          <cell r="Q31">
            <v>255</v>
          </cell>
          <cell r="R31">
            <v>259</v>
          </cell>
          <cell r="S31">
            <v>266</v>
          </cell>
          <cell r="T31">
            <v>275</v>
          </cell>
          <cell r="U31">
            <v>270</v>
          </cell>
          <cell r="V31">
            <v>271</v>
          </cell>
          <cell r="W31">
            <v>271</v>
          </cell>
          <cell r="X31">
            <v>260</v>
          </cell>
          <cell r="Y31">
            <v>247</v>
          </cell>
          <cell r="Z31">
            <v>233</v>
          </cell>
          <cell r="AA31">
            <v>267</v>
          </cell>
          <cell r="AB31">
            <v>299</v>
          </cell>
          <cell r="AC31">
            <v>312</v>
          </cell>
          <cell r="AD31">
            <v>320</v>
          </cell>
          <cell r="AE31">
            <v>313</v>
          </cell>
          <cell r="AF31">
            <v>308</v>
          </cell>
          <cell r="AG31">
            <v>313</v>
          </cell>
          <cell r="AH31">
            <v>315</v>
          </cell>
          <cell r="AI31">
            <v>304</v>
          </cell>
          <cell r="AJ31">
            <v>311</v>
          </cell>
          <cell r="AK31">
            <v>314</v>
          </cell>
          <cell r="AL31">
            <v>293</v>
          </cell>
          <cell r="AM31">
            <v>298</v>
          </cell>
          <cell r="AN31">
            <v>308</v>
          </cell>
          <cell r="AO31">
            <v>333</v>
          </cell>
          <cell r="AP31">
            <v>355</v>
          </cell>
          <cell r="AQ31">
            <v>373</v>
          </cell>
          <cell r="AR31">
            <v>349</v>
          </cell>
          <cell r="AS31">
            <v>351</v>
          </cell>
          <cell r="AT31">
            <v>364</v>
          </cell>
          <cell r="AU31">
            <v>350</v>
          </cell>
          <cell r="AV31">
            <v>357</v>
          </cell>
          <cell r="AW31">
            <v>350</v>
          </cell>
          <cell r="AX31">
            <v>346</v>
          </cell>
          <cell r="AY31">
            <v>353</v>
          </cell>
          <cell r="AZ31">
            <v>363</v>
          </cell>
          <cell r="BA31">
            <v>351</v>
          </cell>
          <cell r="BB31">
            <v>341</v>
          </cell>
          <cell r="BC31">
            <v>332</v>
          </cell>
          <cell r="BD31">
            <v>336</v>
          </cell>
          <cell r="BE31">
            <v>329</v>
          </cell>
          <cell r="BF31">
            <v>331</v>
          </cell>
          <cell r="BG31">
            <v>320</v>
          </cell>
          <cell r="BH31">
            <v>326</v>
          </cell>
          <cell r="BI31">
            <v>315</v>
          </cell>
          <cell r="BJ31">
            <v>287</v>
          </cell>
          <cell r="BK31">
            <v>332</v>
          </cell>
        </row>
        <row r="32">
          <cell r="B32" t="str">
            <v>HINSDALE</v>
          </cell>
          <cell r="C32" t="str">
            <v>NR</v>
          </cell>
          <cell r="D32" t="str">
            <v>NR</v>
          </cell>
          <cell r="E32" t="str">
            <v>NR</v>
          </cell>
          <cell r="F32" t="str">
            <v>NR</v>
          </cell>
          <cell r="G32" t="str">
            <v>NR</v>
          </cell>
          <cell r="H32" t="str">
            <v>NR</v>
          </cell>
          <cell r="I32" t="str">
            <v>NR</v>
          </cell>
          <cell r="J32" t="str">
            <v>NR</v>
          </cell>
          <cell r="K32" t="str">
            <v>NR</v>
          </cell>
          <cell r="L32" t="str">
            <v>NR</v>
          </cell>
          <cell r="M32" t="str">
            <v>NR</v>
          </cell>
          <cell r="N32" t="str">
            <v>NR</v>
          </cell>
          <cell r="O32" t="str">
            <v>NR</v>
          </cell>
          <cell r="P32" t="str">
            <v>NR</v>
          </cell>
          <cell r="Q32" t="str">
            <v>NR</v>
          </cell>
          <cell r="R32" t="str">
            <v>NR</v>
          </cell>
          <cell r="S32" t="str">
            <v>NR</v>
          </cell>
          <cell r="T32" t="str">
            <v>NR</v>
          </cell>
          <cell r="U32" t="str">
            <v>NR</v>
          </cell>
          <cell r="V32" t="str">
            <v>NR</v>
          </cell>
          <cell r="W32" t="str">
            <v>NR</v>
          </cell>
          <cell r="X32" t="str">
            <v>NR</v>
          </cell>
          <cell r="Y32" t="str">
            <v>NR</v>
          </cell>
          <cell r="Z32" t="str">
            <v>NR</v>
          </cell>
          <cell r="AA32" t="str">
            <v>NR</v>
          </cell>
          <cell r="AB32" t="str">
            <v>NR</v>
          </cell>
          <cell r="AC32" t="str">
            <v>NR</v>
          </cell>
          <cell r="AD32" t="str">
            <v>NR</v>
          </cell>
          <cell r="AE32" t="str">
            <v>NR</v>
          </cell>
          <cell r="AF32" t="str">
            <v>NR</v>
          </cell>
          <cell r="AG32" t="str">
            <v>NR</v>
          </cell>
          <cell r="AH32" t="str">
            <v>NR</v>
          </cell>
          <cell r="AI32" t="str">
            <v>NR</v>
          </cell>
          <cell r="AJ32" t="str">
            <v>NR</v>
          </cell>
          <cell r="AK32" t="str">
            <v>NR</v>
          </cell>
          <cell r="AL32" t="str">
            <v>NR</v>
          </cell>
          <cell r="AM32" t="str">
            <v>NR</v>
          </cell>
          <cell r="AN32" t="str">
            <v>NR</v>
          </cell>
          <cell r="AO32" t="str">
            <v>NR</v>
          </cell>
          <cell r="AP32" t="str">
            <v>NR</v>
          </cell>
          <cell r="AQ32" t="str">
            <v>NR</v>
          </cell>
          <cell r="AR32" t="str">
            <v>NR</v>
          </cell>
          <cell r="AS32" t="str">
            <v>NR</v>
          </cell>
          <cell r="AT32" t="str">
            <v>NR</v>
          </cell>
          <cell r="AU32" t="str">
            <v>NR</v>
          </cell>
          <cell r="AV32" t="str">
            <v>NR</v>
          </cell>
          <cell r="AW32" t="str">
            <v>NR</v>
          </cell>
          <cell r="AX32" t="str">
            <v>NR</v>
          </cell>
          <cell r="AY32" t="str">
            <v>NR</v>
          </cell>
          <cell r="AZ32" t="str">
            <v>NR</v>
          </cell>
          <cell r="BA32" t="str">
            <v>NR</v>
          </cell>
          <cell r="BB32" t="str">
            <v>NR</v>
          </cell>
          <cell r="BC32" t="str">
            <v>NR</v>
          </cell>
          <cell r="BD32" t="str">
            <v>NR</v>
          </cell>
          <cell r="BE32" t="str">
            <v>NR</v>
          </cell>
          <cell r="BF32" t="str">
            <v>NR</v>
          </cell>
          <cell r="BG32" t="str">
            <v>NR</v>
          </cell>
          <cell r="BH32" t="str">
            <v>NR</v>
          </cell>
          <cell r="BI32" t="str">
            <v>NR</v>
          </cell>
          <cell r="BJ32" t="str">
            <v>NR</v>
          </cell>
          <cell r="BK32" t="e">
            <v>#DIV/0!</v>
          </cell>
        </row>
        <row r="33">
          <cell r="B33" t="str">
            <v>HUERFANO</v>
          </cell>
          <cell r="C33">
            <v>33</v>
          </cell>
          <cell r="D33">
            <v>32</v>
          </cell>
          <cell r="E33">
            <v>33</v>
          </cell>
          <cell r="F33">
            <v>35</v>
          </cell>
          <cell r="G33">
            <v>30</v>
          </cell>
          <cell r="H33">
            <v>35</v>
          </cell>
          <cell r="I33">
            <v>37</v>
          </cell>
          <cell r="J33">
            <v>32</v>
          </cell>
          <cell r="K33">
            <v>38</v>
          </cell>
          <cell r="L33">
            <v>37</v>
          </cell>
          <cell r="M33">
            <v>36</v>
          </cell>
          <cell r="N33">
            <v>38</v>
          </cell>
          <cell r="O33">
            <v>37</v>
          </cell>
          <cell r="P33">
            <v>42</v>
          </cell>
          <cell r="Q33">
            <v>40</v>
          </cell>
          <cell r="R33">
            <v>41</v>
          </cell>
          <cell r="S33">
            <v>50</v>
          </cell>
          <cell r="T33">
            <v>50</v>
          </cell>
          <cell r="U33">
            <v>52</v>
          </cell>
          <cell r="V33">
            <v>61</v>
          </cell>
          <cell r="W33">
            <v>66</v>
          </cell>
          <cell r="X33">
            <v>69</v>
          </cell>
          <cell r="Y33">
            <v>61</v>
          </cell>
          <cell r="Z33">
            <v>61</v>
          </cell>
          <cell r="AA33">
            <v>66</v>
          </cell>
          <cell r="AB33">
            <v>61</v>
          </cell>
          <cell r="AC33">
            <v>68</v>
          </cell>
          <cell r="AD33">
            <v>68</v>
          </cell>
          <cell r="AE33">
            <v>66</v>
          </cell>
          <cell r="AF33">
            <v>63</v>
          </cell>
          <cell r="AG33">
            <v>54</v>
          </cell>
          <cell r="AH33">
            <v>57</v>
          </cell>
          <cell r="AI33">
            <v>58</v>
          </cell>
          <cell r="AJ33">
            <v>58</v>
          </cell>
          <cell r="AK33">
            <v>58</v>
          </cell>
          <cell r="AL33">
            <v>60</v>
          </cell>
          <cell r="AM33">
            <v>56</v>
          </cell>
          <cell r="AN33">
            <v>58</v>
          </cell>
          <cell r="AO33">
            <v>62</v>
          </cell>
          <cell r="AP33">
            <v>65</v>
          </cell>
          <cell r="AQ33">
            <v>72</v>
          </cell>
          <cell r="AR33">
            <v>66</v>
          </cell>
          <cell r="AS33">
            <v>71</v>
          </cell>
          <cell r="AT33">
            <v>64</v>
          </cell>
          <cell r="AU33">
            <v>71</v>
          </cell>
          <cell r="AV33">
            <v>61</v>
          </cell>
          <cell r="AW33">
            <v>62</v>
          </cell>
          <cell r="AX33">
            <v>65</v>
          </cell>
          <cell r="AY33">
            <v>63</v>
          </cell>
          <cell r="AZ33">
            <v>65</v>
          </cell>
          <cell r="BA33">
            <v>73</v>
          </cell>
          <cell r="BB33">
            <v>77</v>
          </cell>
          <cell r="BC33">
            <v>76</v>
          </cell>
          <cell r="BD33">
            <v>66</v>
          </cell>
          <cell r="BE33">
            <v>68</v>
          </cell>
          <cell r="BF33">
            <v>62</v>
          </cell>
          <cell r="BG33">
            <v>64</v>
          </cell>
          <cell r="BH33">
            <v>61</v>
          </cell>
          <cell r="BI33">
            <v>62</v>
          </cell>
          <cell r="BJ33">
            <v>61</v>
          </cell>
          <cell r="BK33">
            <v>66.5</v>
          </cell>
        </row>
        <row r="34">
          <cell r="B34" t="str">
            <v>JACKSON</v>
          </cell>
          <cell r="C34" t="str">
            <v>NR</v>
          </cell>
          <cell r="D34" t="str">
            <v>NR</v>
          </cell>
          <cell r="E34" t="str">
            <v>NR</v>
          </cell>
          <cell r="F34" t="str">
            <v>NR</v>
          </cell>
          <cell r="G34" t="str">
            <v>NR</v>
          </cell>
          <cell r="H34" t="str">
            <v>NR</v>
          </cell>
          <cell r="I34" t="str">
            <v>NR</v>
          </cell>
          <cell r="J34" t="str">
            <v>NR</v>
          </cell>
          <cell r="K34" t="str">
            <v>NR</v>
          </cell>
          <cell r="L34" t="str">
            <v>NR</v>
          </cell>
          <cell r="M34" t="str">
            <v>NR</v>
          </cell>
          <cell r="N34" t="str">
            <v>NR</v>
          </cell>
          <cell r="O34" t="str">
            <v>NR</v>
          </cell>
          <cell r="P34" t="str">
            <v>NR</v>
          </cell>
          <cell r="Q34" t="str">
            <v>NR</v>
          </cell>
          <cell r="R34" t="str">
            <v>NR</v>
          </cell>
          <cell r="S34" t="str">
            <v>NR</v>
          </cell>
          <cell r="T34" t="str">
            <v>NR</v>
          </cell>
          <cell r="U34" t="str">
            <v>NR</v>
          </cell>
          <cell r="V34" t="str">
            <v>NR</v>
          </cell>
          <cell r="W34" t="str">
            <v>NR</v>
          </cell>
          <cell r="X34" t="str">
            <v>NR</v>
          </cell>
          <cell r="Y34" t="str">
            <v>NR</v>
          </cell>
          <cell r="Z34" t="str">
            <v>NR</v>
          </cell>
          <cell r="AA34" t="str">
            <v>NR</v>
          </cell>
          <cell r="AB34">
            <v>33</v>
          </cell>
          <cell r="AC34">
            <v>36</v>
          </cell>
          <cell r="AD34">
            <v>35</v>
          </cell>
          <cell r="AE34">
            <v>34</v>
          </cell>
          <cell r="AF34">
            <v>32</v>
          </cell>
          <cell r="AG34">
            <v>34</v>
          </cell>
          <cell r="AH34" t="str">
            <v>NR</v>
          </cell>
          <cell r="AI34" t="str">
            <v>NR</v>
          </cell>
          <cell r="AJ34" t="str">
            <v>NR</v>
          </cell>
          <cell r="AK34" t="str">
            <v>NR</v>
          </cell>
          <cell r="AL34" t="str">
            <v>NR</v>
          </cell>
          <cell r="AM34" t="str">
            <v>NR</v>
          </cell>
          <cell r="AN34" t="str">
            <v>NR</v>
          </cell>
          <cell r="AO34">
            <v>33</v>
          </cell>
          <cell r="AP34">
            <v>33</v>
          </cell>
          <cell r="AQ34">
            <v>33</v>
          </cell>
          <cell r="AR34" t="str">
            <v>NR</v>
          </cell>
          <cell r="AS34">
            <v>33</v>
          </cell>
          <cell r="AT34">
            <v>31</v>
          </cell>
          <cell r="AU34">
            <v>35</v>
          </cell>
          <cell r="AV34">
            <v>36</v>
          </cell>
          <cell r="AW34">
            <v>35</v>
          </cell>
          <cell r="AX34">
            <v>32</v>
          </cell>
          <cell r="AY34" t="str">
            <v>NR</v>
          </cell>
          <cell r="AZ34">
            <v>30</v>
          </cell>
          <cell r="BA34" t="str">
            <v>NR</v>
          </cell>
          <cell r="BB34" t="str">
            <v>NR</v>
          </cell>
          <cell r="BC34" t="str">
            <v>NR</v>
          </cell>
          <cell r="BD34" t="str">
            <v>NR</v>
          </cell>
          <cell r="BE34" t="str">
            <v>NR</v>
          </cell>
          <cell r="BF34" t="str">
            <v>NR</v>
          </cell>
          <cell r="BG34" t="str">
            <v>NR</v>
          </cell>
          <cell r="BH34">
            <v>34</v>
          </cell>
          <cell r="BI34">
            <v>34</v>
          </cell>
          <cell r="BJ34">
            <v>36</v>
          </cell>
          <cell r="BK34">
            <v>33.5</v>
          </cell>
        </row>
        <row r="35">
          <cell r="B35" t="str">
            <v>JEFFERSON</v>
          </cell>
          <cell r="C35">
            <v>4106</v>
          </cell>
          <cell r="D35">
            <v>4115</v>
          </cell>
          <cell r="E35">
            <v>4088</v>
          </cell>
          <cell r="F35">
            <v>4096</v>
          </cell>
          <cell r="G35">
            <v>4151</v>
          </cell>
          <cell r="H35">
            <v>4025</v>
          </cell>
          <cell r="I35">
            <v>3922</v>
          </cell>
          <cell r="J35">
            <v>3774</v>
          </cell>
          <cell r="K35">
            <v>3733</v>
          </cell>
          <cell r="L35">
            <v>3537</v>
          </cell>
          <cell r="M35">
            <v>3434</v>
          </cell>
          <cell r="N35">
            <v>3631</v>
          </cell>
          <cell r="O35">
            <v>3859</v>
          </cell>
          <cell r="P35">
            <v>4027</v>
          </cell>
          <cell r="Q35">
            <v>4076</v>
          </cell>
          <cell r="R35">
            <v>4175</v>
          </cell>
          <cell r="S35">
            <v>4285</v>
          </cell>
          <cell r="T35">
            <v>4324</v>
          </cell>
          <cell r="U35">
            <v>4418</v>
          </cell>
          <cell r="V35">
            <v>4597</v>
          </cell>
          <cell r="W35">
            <v>4604</v>
          </cell>
          <cell r="X35">
            <v>4569</v>
          </cell>
          <cell r="Y35">
            <v>4473</v>
          </cell>
          <cell r="Z35">
            <v>4513</v>
          </cell>
          <cell r="AA35">
            <v>4682</v>
          </cell>
          <cell r="AB35">
            <v>4640</v>
          </cell>
          <cell r="AC35">
            <v>5129</v>
          </cell>
          <cell r="AD35">
            <v>5244</v>
          </cell>
          <cell r="AE35">
            <v>5221</v>
          </cell>
          <cell r="AF35">
            <v>5272</v>
          </cell>
          <cell r="AG35">
            <v>5310</v>
          </cell>
          <cell r="AH35">
            <v>5366</v>
          </cell>
          <cell r="AI35">
            <v>5278</v>
          </cell>
          <cell r="AJ35">
            <v>5247</v>
          </cell>
          <cell r="AK35">
            <v>5229</v>
          </cell>
          <cell r="AL35">
            <v>5207</v>
          </cell>
          <cell r="AM35">
            <v>5255</v>
          </cell>
          <cell r="AN35">
            <v>5590</v>
          </cell>
          <cell r="AO35">
            <v>5696</v>
          </cell>
          <cell r="AP35">
            <v>6167</v>
          </cell>
          <cell r="AQ35">
            <v>6195</v>
          </cell>
          <cell r="AR35">
            <v>5551</v>
          </cell>
          <cell r="AS35">
            <v>5559</v>
          </cell>
          <cell r="AT35">
            <v>5431</v>
          </cell>
          <cell r="AU35">
            <v>5304</v>
          </cell>
          <cell r="AV35">
            <v>5326</v>
          </cell>
          <cell r="AW35">
            <v>5460</v>
          </cell>
          <cell r="AX35">
            <v>5250</v>
          </cell>
          <cell r="AY35">
            <v>5294</v>
          </cell>
          <cell r="AZ35">
            <v>5338</v>
          </cell>
          <cell r="BA35">
            <v>5410</v>
          </cell>
          <cell r="BB35">
            <v>5457</v>
          </cell>
          <cell r="BC35">
            <v>5361</v>
          </cell>
          <cell r="BD35">
            <v>5146</v>
          </cell>
          <cell r="BE35">
            <v>5125</v>
          </cell>
          <cell r="BF35">
            <v>5008</v>
          </cell>
          <cell r="BG35">
            <v>4841</v>
          </cell>
          <cell r="BH35">
            <v>4806</v>
          </cell>
          <cell r="BI35">
            <v>4710</v>
          </cell>
          <cell r="BJ35">
            <v>4672</v>
          </cell>
          <cell r="BK35">
            <v>5097.333333333333</v>
          </cell>
        </row>
        <row r="36">
          <cell r="B36" t="str">
            <v>KIOWA</v>
          </cell>
          <cell r="C36" t="str">
            <v>NR</v>
          </cell>
          <cell r="D36" t="str">
            <v>NR</v>
          </cell>
          <cell r="E36" t="str">
            <v>NR</v>
          </cell>
          <cell r="F36" t="str">
            <v>NR</v>
          </cell>
          <cell r="G36" t="str">
            <v>NR</v>
          </cell>
          <cell r="H36" t="str">
            <v>NR</v>
          </cell>
          <cell r="I36" t="str">
            <v>NR</v>
          </cell>
          <cell r="J36" t="str">
            <v>NR</v>
          </cell>
          <cell r="K36" t="str">
            <v>NR</v>
          </cell>
          <cell r="L36" t="str">
            <v>NR</v>
          </cell>
          <cell r="M36" t="str">
            <v>NR</v>
          </cell>
          <cell r="N36" t="str">
            <v>NR</v>
          </cell>
          <cell r="O36" t="str">
            <v>NR</v>
          </cell>
          <cell r="P36" t="str">
            <v>NR</v>
          </cell>
          <cell r="Q36" t="str">
            <v>NR</v>
          </cell>
          <cell r="R36" t="str">
            <v>NR</v>
          </cell>
          <cell r="S36" t="str">
            <v>NR</v>
          </cell>
          <cell r="T36">
            <v>33</v>
          </cell>
          <cell r="U36">
            <v>35</v>
          </cell>
          <cell r="V36">
            <v>38</v>
          </cell>
          <cell r="W36">
            <v>37</v>
          </cell>
          <cell r="X36">
            <v>35</v>
          </cell>
          <cell r="Y36" t="str">
            <v>NR</v>
          </cell>
          <cell r="Z36">
            <v>33</v>
          </cell>
          <cell r="AA36" t="str">
            <v>NR</v>
          </cell>
          <cell r="AB36" t="str">
            <v>NR</v>
          </cell>
          <cell r="AC36" t="str">
            <v>NR</v>
          </cell>
          <cell r="AD36">
            <v>30</v>
          </cell>
          <cell r="AE36" t="str">
            <v>NR</v>
          </cell>
          <cell r="AF36" t="str">
            <v>NR</v>
          </cell>
          <cell r="AG36" t="str">
            <v>NR</v>
          </cell>
          <cell r="AH36" t="str">
            <v>NR</v>
          </cell>
          <cell r="AI36" t="str">
            <v>NR</v>
          </cell>
          <cell r="AJ36" t="str">
            <v>NR</v>
          </cell>
          <cell r="AK36" t="str">
            <v>NR</v>
          </cell>
          <cell r="AL36" t="str">
            <v>NR</v>
          </cell>
          <cell r="AM36" t="str">
            <v>NR</v>
          </cell>
          <cell r="AN36" t="str">
            <v>NR</v>
          </cell>
          <cell r="AO36" t="str">
            <v>NR</v>
          </cell>
          <cell r="AP36">
            <v>31</v>
          </cell>
          <cell r="AQ36">
            <v>35</v>
          </cell>
          <cell r="AR36" t="str">
            <v>NR</v>
          </cell>
          <cell r="AS36" t="str">
            <v>NR</v>
          </cell>
          <cell r="AT36" t="str">
            <v>NR</v>
          </cell>
          <cell r="AU36" t="str">
            <v>NR</v>
          </cell>
          <cell r="AV36" t="str">
            <v>NR</v>
          </cell>
          <cell r="AW36">
            <v>34</v>
          </cell>
          <cell r="AX36">
            <v>34</v>
          </cell>
          <cell r="AY36">
            <v>33</v>
          </cell>
          <cell r="AZ36">
            <v>34</v>
          </cell>
          <cell r="BA36">
            <v>33</v>
          </cell>
          <cell r="BB36" t="str">
            <v>NR</v>
          </cell>
          <cell r="BC36">
            <v>31</v>
          </cell>
          <cell r="BD36">
            <v>30</v>
          </cell>
          <cell r="BE36">
            <v>31</v>
          </cell>
          <cell r="BF36">
            <v>31</v>
          </cell>
          <cell r="BG36">
            <v>36</v>
          </cell>
          <cell r="BH36">
            <v>30</v>
          </cell>
          <cell r="BI36" t="str">
            <v>NR</v>
          </cell>
          <cell r="BJ36" t="str">
            <v>NR</v>
          </cell>
          <cell r="BK36">
            <v>32.111111111111114</v>
          </cell>
        </row>
        <row r="37">
          <cell r="B37" t="str">
            <v>KIT CARSON</v>
          </cell>
          <cell r="C37">
            <v>145</v>
          </cell>
          <cell r="D37">
            <v>151</v>
          </cell>
          <cell r="E37">
            <v>162</v>
          </cell>
          <cell r="F37">
            <v>163</v>
          </cell>
          <cell r="G37">
            <v>163</v>
          </cell>
          <cell r="H37">
            <v>147</v>
          </cell>
          <cell r="I37">
            <v>140</v>
          </cell>
          <cell r="J37">
            <v>137</v>
          </cell>
          <cell r="K37">
            <v>137</v>
          </cell>
          <cell r="L37">
            <v>136</v>
          </cell>
          <cell r="M37">
            <v>145</v>
          </cell>
          <cell r="N37">
            <v>150</v>
          </cell>
          <cell r="O37">
            <v>163</v>
          </cell>
          <cell r="P37">
            <v>170</v>
          </cell>
          <cell r="Q37">
            <v>165</v>
          </cell>
          <cell r="R37">
            <v>167</v>
          </cell>
          <cell r="S37">
            <v>173</v>
          </cell>
          <cell r="T37">
            <v>180</v>
          </cell>
          <cell r="U37">
            <v>183</v>
          </cell>
          <cell r="V37">
            <v>199</v>
          </cell>
          <cell r="W37">
            <v>186</v>
          </cell>
          <cell r="X37">
            <v>190</v>
          </cell>
          <cell r="Y37">
            <v>183</v>
          </cell>
          <cell r="Z37">
            <v>194</v>
          </cell>
          <cell r="AA37">
            <v>185</v>
          </cell>
          <cell r="AB37">
            <v>202</v>
          </cell>
          <cell r="AC37">
            <v>218</v>
          </cell>
          <cell r="AD37">
            <v>227</v>
          </cell>
          <cell r="AE37">
            <v>229</v>
          </cell>
          <cell r="AF37">
            <v>232</v>
          </cell>
          <cell r="AG37">
            <v>228</v>
          </cell>
          <cell r="AH37">
            <v>229</v>
          </cell>
          <cell r="AI37">
            <v>229</v>
          </cell>
          <cell r="AJ37">
            <v>212</v>
          </cell>
          <cell r="AK37">
            <v>217</v>
          </cell>
          <cell r="AL37">
            <v>218</v>
          </cell>
          <cell r="AM37">
            <v>218</v>
          </cell>
          <cell r="AN37">
            <v>232</v>
          </cell>
          <cell r="AO37">
            <v>227</v>
          </cell>
          <cell r="AP37">
            <v>233</v>
          </cell>
          <cell r="AQ37">
            <v>246</v>
          </cell>
          <cell r="AR37">
            <v>241</v>
          </cell>
          <cell r="AS37">
            <v>219</v>
          </cell>
          <cell r="AT37">
            <v>215</v>
          </cell>
          <cell r="AU37">
            <v>199</v>
          </cell>
          <cell r="AV37">
            <v>191</v>
          </cell>
          <cell r="AW37">
            <v>189</v>
          </cell>
          <cell r="AX37">
            <v>201</v>
          </cell>
          <cell r="AY37">
            <v>196</v>
          </cell>
          <cell r="AZ37">
            <v>205</v>
          </cell>
          <cell r="BA37">
            <v>198</v>
          </cell>
          <cell r="BB37">
            <v>192</v>
          </cell>
          <cell r="BC37">
            <v>192</v>
          </cell>
          <cell r="BD37">
            <v>195</v>
          </cell>
          <cell r="BE37">
            <v>199</v>
          </cell>
          <cell r="BF37">
            <v>196</v>
          </cell>
          <cell r="BG37">
            <v>184</v>
          </cell>
          <cell r="BH37">
            <v>183</v>
          </cell>
          <cell r="BI37">
            <v>187</v>
          </cell>
          <cell r="BJ37">
            <v>178</v>
          </cell>
          <cell r="BK37">
            <v>192.08333333333334</v>
          </cell>
        </row>
        <row r="38">
          <cell r="B38" t="str">
            <v>LA PLATA</v>
          </cell>
          <cell r="C38">
            <v>696</v>
          </cell>
          <cell r="D38">
            <v>708</v>
          </cell>
          <cell r="E38">
            <v>729</v>
          </cell>
          <cell r="F38">
            <v>741</v>
          </cell>
          <cell r="G38">
            <v>769</v>
          </cell>
          <cell r="H38">
            <v>739</v>
          </cell>
          <cell r="I38">
            <v>720</v>
          </cell>
          <cell r="J38">
            <v>688</v>
          </cell>
          <cell r="K38">
            <v>705</v>
          </cell>
          <cell r="L38">
            <v>671</v>
          </cell>
          <cell r="M38">
            <v>669</v>
          </cell>
          <cell r="N38">
            <v>686</v>
          </cell>
          <cell r="O38">
            <v>728</v>
          </cell>
          <cell r="P38">
            <v>739</v>
          </cell>
          <cell r="Q38">
            <v>753</v>
          </cell>
          <cell r="R38">
            <v>740</v>
          </cell>
          <cell r="S38">
            <v>744</v>
          </cell>
          <cell r="T38">
            <v>760</v>
          </cell>
          <cell r="U38">
            <v>788</v>
          </cell>
          <cell r="V38">
            <v>801</v>
          </cell>
          <cell r="W38">
            <v>853</v>
          </cell>
          <cell r="X38">
            <v>837</v>
          </cell>
          <cell r="Y38">
            <v>807</v>
          </cell>
          <cell r="Z38">
            <v>826</v>
          </cell>
          <cell r="AA38">
            <v>857</v>
          </cell>
          <cell r="AB38">
            <v>870</v>
          </cell>
          <cell r="AC38">
            <v>948</v>
          </cell>
          <cell r="AD38">
            <v>951</v>
          </cell>
          <cell r="AE38">
            <v>951</v>
          </cell>
          <cell r="AF38">
            <v>972</v>
          </cell>
          <cell r="AG38">
            <v>950</v>
          </cell>
          <cell r="AH38">
            <v>943</v>
          </cell>
          <cell r="AI38">
            <v>934</v>
          </cell>
          <cell r="AJ38">
            <v>954</v>
          </cell>
          <cell r="AK38">
            <v>980</v>
          </cell>
          <cell r="AL38">
            <v>963</v>
          </cell>
          <cell r="AM38">
            <v>974</v>
          </cell>
          <cell r="AN38">
            <v>1036</v>
          </cell>
          <cell r="AO38">
            <v>1050</v>
          </cell>
          <cell r="AP38">
            <v>1100</v>
          </cell>
          <cell r="AQ38">
            <v>1088</v>
          </cell>
          <cell r="AR38">
            <v>1012</v>
          </cell>
          <cell r="AS38">
            <v>1004</v>
          </cell>
          <cell r="AT38">
            <v>982</v>
          </cell>
          <cell r="AU38">
            <v>940</v>
          </cell>
          <cell r="AV38">
            <v>995</v>
          </cell>
          <cell r="AW38">
            <v>1017</v>
          </cell>
          <cell r="AX38">
            <v>981</v>
          </cell>
          <cell r="AY38">
            <v>960</v>
          </cell>
          <cell r="AZ38">
            <v>962</v>
          </cell>
          <cell r="BA38">
            <v>965</v>
          </cell>
          <cell r="BB38">
            <v>994</v>
          </cell>
          <cell r="BC38">
            <v>974</v>
          </cell>
          <cell r="BD38">
            <v>951</v>
          </cell>
          <cell r="BE38">
            <v>934</v>
          </cell>
          <cell r="BF38">
            <v>899</v>
          </cell>
          <cell r="BG38">
            <v>851</v>
          </cell>
          <cell r="BH38">
            <v>847</v>
          </cell>
          <cell r="BI38">
            <v>825</v>
          </cell>
          <cell r="BJ38">
            <v>816</v>
          </cell>
          <cell r="BK38">
            <v>914.83333333333337</v>
          </cell>
        </row>
        <row r="39">
          <cell r="B39" t="str">
            <v>LAKE</v>
          </cell>
          <cell r="C39">
            <v>103</v>
          </cell>
          <cell r="D39">
            <v>108</v>
          </cell>
          <cell r="E39">
            <v>114</v>
          </cell>
          <cell r="F39">
            <v>117</v>
          </cell>
          <cell r="G39">
            <v>123</v>
          </cell>
          <cell r="H39">
            <v>107</v>
          </cell>
          <cell r="I39">
            <v>110</v>
          </cell>
          <cell r="J39">
            <v>107</v>
          </cell>
          <cell r="K39">
            <v>101</v>
          </cell>
          <cell r="L39">
            <v>102</v>
          </cell>
          <cell r="M39">
            <v>93</v>
          </cell>
          <cell r="N39">
            <v>105</v>
          </cell>
          <cell r="O39">
            <v>107</v>
          </cell>
          <cell r="P39">
            <v>100</v>
          </cell>
          <cell r="Q39">
            <v>104</v>
          </cell>
          <cell r="R39">
            <v>94</v>
          </cell>
          <cell r="S39">
            <v>100</v>
          </cell>
          <cell r="T39">
            <v>102</v>
          </cell>
          <cell r="U39">
            <v>110</v>
          </cell>
          <cell r="V39">
            <v>119</v>
          </cell>
          <cell r="W39">
            <v>115</v>
          </cell>
          <cell r="X39">
            <v>108</v>
          </cell>
          <cell r="Y39">
            <v>114</v>
          </cell>
          <cell r="Z39">
            <v>121</v>
          </cell>
          <cell r="AA39">
            <v>132</v>
          </cell>
          <cell r="AB39">
            <v>128</v>
          </cell>
          <cell r="AC39">
            <v>154</v>
          </cell>
          <cell r="AD39">
            <v>170</v>
          </cell>
          <cell r="AE39">
            <v>178</v>
          </cell>
          <cell r="AF39">
            <v>190</v>
          </cell>
          <cell r="AG39">
            <v>183</v>
          </cell>
          <cell r="AH39">
            <v>168</v>
          </cell>
          <cell r="AI39">
            <v>163</v>
          </cell>
          <cell r="AJ39">
            <v>174</v>
          </cell>
          <cell r="AK39">
            <v>165</v>
          </cell>
          <cell r="AL39">
            <v>175</v>
          </cell>
          <cell r="AM39">
            <v>174</v>
          </cell>
          <cell r="AN39">
            <v>188</v>
          </cell>
          <cell r="AO39">
            <v>188</v>
          </cell>
          <cell r="AP39">
            <v>189</v>
          </cell>
          <cell r="AQ39">
            <v>193</v>
          </cell>
          <cell r="AR39">
            <v>177</v>
          </cell>
          <cell r="AS39">
            <v>179</v>
          </cell>
          <cell r="AT39">
            <v>169</v>
          </cell>
          <cell r="AU39">
            <v>168</v>
          </cell>
          <cell r="AV39">
            <v>159</v>
          </cell>
          <cell r="AW39">
            <v>171</v>
          </cell>
          <cell r="AX39">
            <v>157</v>
          </cell>
          <cell r="AY39">
            <v>157</v>
          </cell>
          <cell r="AZ39">
            <v>149</v>
          </cell>
          <cell r="BA39">
            <v>155</v>
          </cell>
          <cell r="BB39">
            <v>138</v>
          </cell>
          <cell r="BC39">
            <v>147</v>
          </cell>
          <cell r="BD39">
            <v>162</v>
          </cell>
          <cell r="BE39">
            <v>168</v>
          </cell>
          <cell r="BF39">
            <v>177</v>
          </cell>
          <cell r="BG39">
            <v>172</v>
          </cell>
          <cell r="BH39">
            <v>166</v>
          </cell>
          <cell r="BI39">
            <v>169</v>
          </cell>
          <cell r="BJ39">
            <v>160</v>
          </cell>
          <cell r="BK39">
            <v>160</v>
          </cell>
        </row>
        <row r="40">
          <cell r="B40" t="str">
            <v>LARIMER</v>
          </cell>
          <cell r="C40">
            <v>2902</v>
          </cell>
          <cell r="D40">
            <v>2905</v>
          </cell>
          <cell r="E40">
            <v>2912</v>
          </cell>
          <cell r="F40">
            <v>2960</v>
          </cell>
          <cell r="G40">
            <v>2994</v>
          </cell>
          <cell r="H40">
            <v>2968</v>
          </cell>
          <cell r="I40">
            <v>2906</v>
          </cell>
          <cell r="J40">
            <v>2825</v>
          </cell>
          <cell r="K40">
            <v>2833</v>
          </cell>
          <cell r="L40">
            <v>2723</v>
          </cell>
          <cell r="M40">
            <v>2663</v>
          </cell>
          <cell r="N40">
            <v>2792</v>
          </cell>
          <cell r="O40">
            <v>3061</v>
          </cell>
          <cell r="P40">
            <v>3149</v>
          </cell>
          <cell r="Q40">
            <v>3227</v>
          </cell>
          <cell r="R40">
            <v>3342</v>
          </cell>
          <cell r="S40">
            <v>3423</v>
          </cell>
          <cell r="T40">
            <v>3465</v>
          </cell>
          <cell r="U40">
            <v>3586</v>
          </cell>
          <cell r="V40">
            <v>3726</v>
          </cell>
          <cell r="W40">
            <v>3747</v>
          </cell>
          <cell r="X40">
            <v>3727</v>
          </cell>
          <cell r="Y40">
            <v>3575</v>
          </cell>
          <cell r="Z40">
            <v>3633</v>
          </cell>
          <cell r="AA40">
            <v>3701</v>
          </cell>
          <cell r="AB40">
            <v>3762</v>
          </cell>
          <cell r="AC40">
            <v>4261</v>
          </cell>
          <cell r="AD40">
            <v>4359</v>
          </cell>
          <cell r="AE40">
            <v>4391</v>
          </cell>
          <cell r="AF40">
            <v>4411</v>
          </cell>
          <cell r="AG40">
            <v>4429</v>
          </cell>
          <cell r="AH40">
            <v>4490</v>
          </cell>
          <cell r="AI40">
            <v>4456</v>
          </cell>
          <cell r="AJ40">
            <v>4428</v>
          </cell>
          <cell r="AK40">
            <v>4434</v>
          </cell>
          <cell r="AL40">
            <v>4428</v>
          </cell>
          <cell r="AM40">
            <v>4416</v>
          </cell>
          <cell r="AN40">
            <v>4691</v>
          </cell>
          <cell r="AO40">
            <v>4808</v>
          </cell>
          <cell r="AP40">
            <v>5064</v>
          </cell>
          <cell r="AQ40">
            <v>5011</v>
          </cell>
          <cell r="AR40">
            <v>4515</v>
          </cell>
          <cell r="AS40">
            <v>4550</v>
          </cell>
          <cell r="AT40">
            <v>4492</v>
          </cell>
          <cell r="AU40">
            <v>4450</v>
          </cell>
          <cell r="AV40">
            <v>4478</v>
          </cell>
          <cell r="AW40">
            <v>4601</v>
          </cell>
          <cell r="AX40">
            <v>4446</v>
          </cell>
          <cell r="AY40">
            <v>4389</v>
          </cell>
          <cell r="AZ40">
            <v>4443</v>
          </cell>
          <cell r="BA40">
            <v>4378</v>
          </cell>
          <cell r="BB40">
            <v>4443</v>
          </cell>
          <cell r="BC40">
            <v>4428</v>
          </cell>
          <cell r="BD40">
            <v>4390</v>
          </cell>
          <cell r="BE40">
            <v>4311</v>
          </cell>
          <cell r="BF40">
            <v>4289</v>
          </cell>
          <cell r="BG40">
            <v>4241</v>
          </cell>
          <cell r="BH40">
            <v>4157</v>
          </cell>
          <cell r="BI40">
            <v>4092</v>
          </cell>
          <cell r="BJ40">
            <v>4056</v>
          </cell>
          <cell r="BK40">
            <v>4301.416666666667</v>
          </cell>
        </row>
        <row r="41">
          <cell r="B41" t="str">
            <v>LAS ANIMAS</v>
          </cell>
          <cell r="C41">
            <v>162</v>
          </cell>
          <cell r="D41">
            <v>155</v>
          </cell>
          <cell r="E41">
            <v>159</v>
          </cell>
          <cell r="F41">
            <v>159</v>
          </cell>
          <cell r="G41">
            <v>163</v>
          </cell>
          <cell r="H41">
            <v>149</v>
          </cell>
          <cell r="I41">
            <v>130</v>
          </cell>
          <cell r="J41">
            <v>112</v>
          </cell>
          <cell r="K41">
            <v>112</v>
          </cell>
          <cell r="L41">
            <v>109</v>
          </cell>
          <cell r="M41">
            <v>114</v>
          </cell>
          <cell r="N41">
            <v>129</v>
          </cell>
          <cell r="O41">
            <v>138</v>
          </cell>
          <cell r="P41">
            <v>146</v>
          </cell>
          <cell r="Q41">
            <v>136</v>
          </cell>
          <cell r="R41">
            <v>154</v>
          </cell>
          <cell r="S41">
            <v>154</v>
          </cell>
          <cell r="T41">
            <v>159</v>
          </cell>
          <cell r="U41">
            <v>156</v>
          </cell>
          <cell r="V41">
            <v>158</v>
          </cell>
          <cell r="W41">
            <v>149</v>
          </cell>
          <cell r="X41">
            <v>151</v>
          </cell>
          <cell r="Y41">
            <v>142</v>
          </cell>
          <cell r="Z41">
            <v>153</v>
          </cell>
          <cell r="AA41">
            <v>153</v>
          </cell>
          <cell r="AB41">
            <v>155</v>
          </cell>
          <cell r="AC41">
            <v>185</v>
          </cell>
          <cell r="AD41">
            <v>190</v>
          </cell>
          <cell r="AE41">
            <v>186</v>
          </cell>
          <cell r="AF41">
            <v>173</v>
          </cell>
          <cell r="AG41">
            <v>174</v>
          </cell>
          <cell r="AH41">
            <v>176</v>
          </cell>
          <cell r="AI41">
            <v>187</v>
          </cell>
          <cell r="AJ41">
            <v>188</v>
          </cell>
          <cell r="AK41">
            <v>187</v>
          </cell>
          <cell r="AL41">
            <v>185</v>
          </cell>
          <cell r="AM41">
            <v>187</v>
          </cell>
          <cell r="AN41">
            <v>215</v>
          </cell>
          <cell r="AO41">
            <v>221</v>
          </cell>
          <cell r="AP41">
            <v>239</v>
          </cell>
          <cell r="AQ41">
            <v>235</v>
          </cell>
          <cell r="AR41">
            <v>202</v>
          </cell>
          <cell r="AS41">
            <v>204</v>
          </cell>
          <cell r="AT41">
            <v>222</v>
          </cell>
          <cell r="AU41">
            <v>222</v>
          </cell>
          <cell r="AV41">
            <v>204</v>
          </cell>
          <cell r="AW41">
            <v>205</v>
          </cell>
          <cell r="AX41">
            <v>199</v>
          </cell>
          <cell r="AY41">
            <v>197</v>
          </cell>
          <cell r="AZ41">
            <v>206</v>
          </cell>
          <cell r="BA41">
            <v>203</v>
          </cell>
          <cell r="BB41">
            <v>216</v>
          </cell>
          <cell r="BC41">
            <v>206</v>
          </cell>
          <cell r="BD41">
            <v>191</v>
          </cell>
          <cell r="BE41">
            <v>196</v>
          </cell>
          <cell r="BF41">
            <v>193</v>
          </cell>
          <cell r="BG41">
            <v>185</v>
          </cell>
          <cell r="BH41">
            <v>181</v>
          </cell>
          <cell r="BI41">
            <v>183</v>
          </cell>
          <cell r="BJ41">
            <v>184</v>
          </cell>
          <cell r="BK41">
            <v>195.08333333333334</v>
          </cell>
        </row>
        <row r="42">
          <cell r="B42" t="str">
            <v>LINCOLN</v>
          </cell>
          <cell r="C42">
            <v>53</v>
          </cell>
          <cell r="D42">
            <v>58</v>
          </cell>
          <cell r="E42">
            <v>55</v>
          </cell>
          <cell r="F42">
            <v>54</v>
          </cell>
          <cell r="G42">
            <v>49</v>
          </cell>
          <cell r="H42">
            <v>46</v>
          </cell>
          <cell r="I42">
            <v>40</v>
          </cell>
          <cell r="J42">
            <v>39</v>
          </cell>
          <cell r="K42">
            <v>37</v>
          </cell>
          <cell r="L42">
            <v>38</v>
          </cell>
          <cell r="M42">
            <v>43</v>
          </cell>
          <cell r="N42">
            <v>39</v>
          </cell>
          <cell r="O42">
            <v>45</v>
          </cell>
          <cell r="P42">
            <v>45</v>
          </cell>
          <cell r="Q42">
            <v>51</v>
          </cell>
          <cell r="R42">
            <v>49</v>
          </cell>
          <cell r="S42">
            <v>52</v>
          </cell>
          <cell r="T42">
            <v>50</v>
          </cell>
          <cell r="U42">
            <v>51</v>
          </cell>
          <cell r="V42">
            <v>55</v>
          </cell>
          <cell r="W42">
            <v>50</v>
          </cell>
          <cell r="X42">
            <v>49</v>
          </cell>
          <cell r="Y42">
            <v>42</v>
          </cell>
          <cell r="Z42">
            <v>44</v>
          </cell>
          <cell r="AA42">
            <v>38</v>
          </cell>
          <cell r="AB42">
            <v>43</v>
          </cell>
          <cell r="AC42">
            <v>49</v>
          </cell>
          <cell r="AD42">
            <v>49</v>
          </cell>
          <cell r="AE42">
            <v>47</v>
          </cell>
          <cell r="AF42">
            <v>51</v>
          </cell>
          <cell r="AG42">
            <v>58</v>
          </cell>
          <cell r="AH42">
            <v>56</v>
          </cell>
          <cell r="AI42">
            <v>54</v>
          </cell>
          <cell r="AJ42">
            <v>50</v>
          </cell>
          <cell r="AK42">
            <v>48</v>
          </cell>
          <cell r="AL42">
            <v>51</v>
          </cell>
          <cell r="AM42">
            <v>57</v>
          </cell>
          <cell r="AN42">
            <v>63</v>
          </cell>
          <cell r="AO42">
            <v>56</v>
          </cell>
          <cell r="AP42">
            <v>62</v>
          </cell>
          <cell r="AQ42">
            <v>61</v>
          </cell>
          <cell r="AR42">
            <v>59</v>
          </cell>
          <cell r="AS42">
            <v>60</v>
          </cell>
          <cell r="AT42">
            <v>57</v>
          </cell>
          <cell r="AU42">
            <v>60</v>
          </cell>
          <cell r="AV42">
            <v>66</v>
          </cell>
          <cell r="AW42">
            <v>70</v>
          </cell>
          <cell r="AX42">
            <v>65</v>
          </cell>
          <cell r="AY42">
            <v>78</v>
          </cell>
          <cell r="AZ42">
            <v>84</v>
          </cell>
          <cell r="BA42">
            <v>93</v>
          </cell>
          <cell r="BB42">
            <v>101</v>
          </cell>
          <cell r="BC42">
            <v>99</v>
          </cell>
          <cell r="BD42">
            <v>97</v>
          </cell>
          <cell r="BE42">
            <v>91</v>
          </cell>
          <cell r="BF42">
            <v>88</v>
          </cell>
          <cell r="BG42">
            <v>73</v>
          </cell>
          <cell r="BH42">
            <v>68</v>
          </cell>
          <cell r="BI42">
            <v>68</v>
          </cell>
          <cell r="BJ42">
            <v>64</v>
          </cell>
          <cell r="BK42">
            <v>83.666666666666671</v>
          </cell>
        </row>
        <row r="43">
          <cell r="B43" t="str">
            <v>LOGAN</v>
          </cell>
          <cell r="C43">
            <v>238</v>
          </cell>
          <cell r="D43">
            <v>240</v>
          </cell>
          <cell r="E43">
            <v>232</v>
          </cell>
          <cell r="F43">
            <v>232</v>
          </cell>
          <cell r="G43">
            <v>218</v>
          </cell>
          <cell r="H43">
            <v>231</v>
          </cell>
          <cell r="I43">
            <v>236</v>
          </cell>
          <cell r="J43">
            <v>251</v>
          </cell>
          <cell r="K43">
            <v>245</v>
          </cell>
          <cell r="L43">
            <v>229</v>
          </cell>
          <cell r="M43">
            <v>215</v>
          </cell>
          <cell r="N43">
            <v>224</v>
          </cell>
          <cell r="O43">
            <v>242</v>
          </cell>
          <cell r="P43">
            <v>257</v>
          </cell>
          <cell r="Q43">
            <v>265</v>
          </cell>
          <cell r="R43">
            <v>284</v>
          </cell>
          <cell r="S43">
            <v>279</v>
          </cell>
          <cell r="T43">
            <v>291</v>
          </cell>
          <cell r="U43">
            <v>306</v>
          </cell>
          <cell r="V43">
            <v>327</v>
          </cell>
          <cell r="W43">
            <v>319</v>
          </cell>
          <cell r="X43">
            <v>325</v>
          </cell>
          <cell r="Y43">
            <v>302</v>
          </cell>
          <cell r="Z43">
            <v>321</v>
          </cell>
          <cell r="AA43">
            <v>326</v>
          </cell>
          <cell r="AB43">
            <v>356</v>
          </cell>
          <cell r="AC43">
            <v>387</v>
          </cell>
          <cell r="AD43">
            <v>390</v>
          </cell>
          <cell r="AE43">
            <v>403</v>
          </cell>
          <cell r="AF43">
            <v>395</v>
          </cell>
          <cell r="AG43">
            <v>389</v>
          </cell>
          <cell r="AH43">
            <v>378</v>
          </cell>
          <cell r="AI43">
            <v>375</v>
          </cell>
          <cell r="AJ43">
            <v>362</v>
          </cell>
          <cell r="AK43">
            <v>361</v>
          </cell>
          <cell r="AL43">
            <v>343</v>
          </cell>
          <cell r="AM43">
            <v>345</v>
          </cell>
          <cell r="AN43">
            <v>360</v>
          </cell>
          <cell r="AO43">
            <v>346</v>
          </cell>
          <cell r="AP43">
            <v>359</v>
          </cell>
          <cell r="AQ43">
            <v>373</v>
          </cell>
          <cell r="AR43">
            <v>339</v>
          </cell>
          <cell r="AS43">
            <v>335</v>
          </cell>
          <cell r="AT43">
            <v>321</v>
          </cell>
          <cell r="AU43">
            <v>327</v>
          </cell>
          <cell r="AV43">
            <v>319</v>
          </cell>
          <cell r="AW43">
            <v>324</v>
          </cell>
          <cell r="AX43">
            <v>319</v>
          </cell>
          <cell r="AY43">
            <v>318</v>
          </cell>
          <cell r="AZ43">
            <v>318</v>
          </cell>
          <cell r="BA43">
            <v>313</v>
          </cell>
          <cell r="BB43">
            <v>300</v>
          </cell>
          <cell r="BC43">
            <v>290</v>
          </cell>
          <cell r="BD43">
            <v>287</v>
          </cell>
          <cell r="BE43">
            <v>301</v>
          </cell>
          <cell r="BF43">
            <v>304</v>
          </cell>
          <cell r="BG43">
            <v>310</v>
          </cell>
          <cell r="BH43">
            <v>308</v>
          </cell>
          <cell r="BI43">
            <v>327</v>
          </cell>
          <cell r="BJ43">
            <v>317</v>
          </cell>
          <cell r="BK43">
            <v>307.75</v>
          </cell>
        </row>
        <row r="44">
          <cell r="B44" t="str">
            <v>MESA</v>
          </cell>
          <cell r="C44">
            <v>1639</v>
          </cell>
          <cell r="D44">
            <v>1664</v>
          </cell>
          <cell r="E44">
            <v>1694</v>
          </cell>
          <cell r="F44">
            <v>1698</v>
          </cell>
          <cell r="G44">
            <v>1735</v>
          </cell>
          <cell r="H44">
            <v>1728</v>
          </cell>
          <cell r="I44">
            <v>1719</v>
          </cell>
          <cell r="J44">
            <v>1641</v>
          </cell>
          <cell r="K44">
            <v>1626</v>
          </cell>
          <cell r="L44">
            <v>1596</v>
          </cell>
          <cell r="M44">
            <v>1567</v>
          </cell>
          <cell r="N44">
            <v>1615</v>
          </cell>
          <cell r="O44">
            <v>1695</v>
          </cell>
          <cell r="P44">
            <v>1789</v>
          </cell>
          <cell r="Q44">
            <v>1831</v>
          </cell>
          <cell r="R44">
            <v>1880</v>
          </cell>
          <cell r="S44">
            <v>1941</v>
          </cell>
          <cell r="T44">
            <v>2002</v>
          </cell>
          <cell r="U44">
            <v>2016</v>
          </cell>
          <cell r="V44">
            <v>2060</v>
          </cell>
          <cell r="W44">
            <v>2084</v>
          </cell>
          <cell r="X44">
            <v>2015</v>
          </cell>
          <cell r="Y44">
            <v>1972</v>
          </cell>
          <cell r="Z44">
            <v>2071</v>
          </cell>
          <cell r="AA44">
            <v>2099</v>
          </cell>
          <cell r="AB44">
            <v>2150</v>
          </cell>
          <cell r="AC44">
            <v>2389</v>
          </cell>
          <cell r="AD44">
            <v>2442</v>
          </cell>
          <cell r="AE44">
            <v>2427</v>
          </cell>
          <cell r="AF44">
            <v>2471</v>
          </cell>
          <cell r="AG44">
            <v>2511</v>
          </cell>
          <cell r="AH44">
            <v>2549</v>
          </cell>
          <cell r="AI44">
            <v>2548</v>
          </cell>
          <cell r="AJ44">
            <v>2598</v>
          </cell>
          <cell r="AK44">
            <v>2554</v>
          </cell>
          <cell r="AL44">
            <v>2539</v>
          </cell>
          <cell r="AM44">
            <v>2551</v>
          </cell>
          <cell r="AN44">
            <v>2679</v>
          </cell>
          <cell r="AO44">
            <v>2730</v>
          </cell>
          <cell r="AP44">
            <v>2898</v>
          </cell>
          <cell r="AQ44">
            <v>2937</v>
          </cell>
          <cell r="AR44">
            <v>2656</v>
          </cell>
          <cell r="AS44">
            <v>2714</v>
          </cell>
          <cell r="AT44">
            <v>2681</v>
          </cell>
          <cell r="AU44">
            <v>2659</v>
          </cell>
          <cell r="AV44">
            <v>2658</v>
          </cell>
          <cell r="AW44">
            <v>2740</v>
          </cell>
          <cell r="AX44">
            <v>2651</v>
          </cell>
          <cell r="AY44">
            <v>2656</v>
          </cell>
          <cell r="AZ44">
            <v>2671</v>
          </cell>
          <cell r="BA44">
            <v>2757</v>
          </cell>
          <cell r="BB44">
            <v>2831</v>
          </cell>
          <cell r="BC44">
            <v>2806</v>
          </cell>
          <cell r="BD44">
            <v>2724</v>
          </cell>
          <cell r="BE44">
            <v>2715</v>
          </cell>
          <cell r="BF44">
            <v>2731</v>
          </cell>
          <cell r="BG44">
            <v>2670</v>
          </cell>
          <cell r="BH44">
            <v>2680</v>
          </cell>
          <cell r="BI44">
            <v>2690</v>
          </cell>
          <cell r="BJ44">
            <v>2657</v>
          </cell>
          <cell r="BK44">
            <v>2715.6666666666665</v>
          </cell>
        </row>
        <row r="45">
          <cell r="B45" t="str">
            <v>MINERAL</v>
          </cell>
          <cell r="C45" t="str">
            <v>NR</v>
          </cell>
          <cell r="D45" t="str">
            <v>NR</v>
          </cell>
          <cell r="E45" t="str">
            <v>NR</v>
          </cell>
          <cell r="F45" t="str">
            <v>NR</v>
          </cell>
          <cell r="G45" t="str">
            <v>NR</v>
          </cell>
          <cell r="H45" t="str">
            <v>NR</v>
          </cell>
          <cell r="I45" t="str">
            <v>NR</v>
          </cell>
          <cell r="J45" t="str">
            <v>NR</v>
          </cell>
          <cell r="K45" t="str">
            <v>NR</v>
          </cell>
          <cell r="L45" t="str">
            <v>NR</v>
          </cell>
          <cell r="M45" t="str">
            <v>NR</v>
          </cell>
          <cell r="N45" t="str">
            <v>NR</v>
          </cell>
          <cell r="O45" t="str">
            <v>NR</v>
          </cell>
          <cell r="P45" t="str">
            <v>NR</v>
          </cell>
          <cell r="Q45" t="str">
            <v>NR</v>
          </cell>
          <cell r="R45" t="str">
            <v>NR</v>
          </cell>
          <cell r="S45" t="str">
            <v>NR</v>
          </cell>
          <cell r="T45" t="str">
            <v>NR</v>
          </cell>
          <cell r="U45" t="str">
            <v>NR</v>
          </cell>
          <cell r="V45" t="str">
            <v>NR</v>
          </cell>
          <cell r="W45" t="str">
            <v>NR</v>
          </cell>
          <cell r="X45" t="str">
            <v>NR</v>
          </cell>
          <cell r="Y45" t="str">
            <v>NR</v>
          </cell>
          <cell r="Z45" t="str">
            <v>NR</v>
          </cell>
          <cell r="AA45" t="str">
            <v>NR</v>
          </cell>
          <cell r="AB45" t="str">
            <v>NR</v>
          </cell>
          <cell r="AC45" t="str">
            <v>NR</v>
          </cell>
          <cell r="AD45" t="str">
            <v>NR</v>
          </cell>
          <cell r="AE45" t="str">
            <v>NR</v>
          </cell>
          <cell r="AF45" t="str">
            <v>NR</v>
          </cell>
          <cell r="AG45" t="str">
            <v>NR</v>
          </cell>
          <cell r="AH45" t="str">
            <v>NR</v>
          </cell>
          <cell r="AI45" t="str">
            <v>NR</v>
          </cell>
          <cell r="AJ45" t="str">
            <v>NR</v>
          </cell>
          <cell r="AK45" t="str">
            <v>NR</v>
          </cell>
          <cell r="AL45" t="str">
            <v>NR</v>
          </cell>
          <cell r="AM45" t="str">
            <v>NR</v>
          </cell>
          <cell r="AN45" t="str">
            <v>NR</v>
          </cell>
          <cell r="AO45" t="str">
            <v>NR</v>
          </cell>
          <cell r="AP45" t="str">
            <v>NR</v>
          </cell>
          <cell r="AQ45" t="str">
            <v>NR</v>
          </cell>
          <cell r="AR45" t="str">
            <v>NR</v>
          </cell>
          <cell r="AS45" t="str">
            <v>NR</v>
          </cell>
          <cell r="AT45" t="str">
            <v>NR</v>
          </cell>
          <cell r="AU45" t="str">
            <v>NR</v>
          </cell>
          <cell r="AV45" t="str">
            <v>NR</v>
          </cell>
          <cell r="AW45" t="str">
            <v>NR</v>
          </cell>
          <cell r="AX45" t="str">
            <v>NR</v>
          </cell>
          <cell r="AY45" t="str">
            <v>NR</v>
          </cell>
          <cell r="AZ45" t="str">
            <v>NR</v>
          </cell>
          <cell r="BA45" t="str">
            <v>NR</v>
          </cell>
          <cell r="BB45" t="str">
            <v>NR</v>
          </cell>
          <cell r="BC45" t="str">
            <v>NR</v>
          </cell>
          <cell r="BD45" t="str">
            <v>NR</v>
          </cell>
          <cell r="BE45" t="str">
            <v>NR</v>
          </cell>
          <cell r="BF45" t="str">
            <v>NR</v>
          </cell>
          <cell r="BG45" t="str">
            <v>NR</v>
          </cell>
          <cell r="BH45" t="str">
            <v>NR</v>
          </cell>
          <cell r="BI45" t="str">
            <v>NR</v>
          </cell>
          <cell r="BJ45" t="str">
            <v>NR</v>
          </cell>
          <cell r="BK45" t="e">
            <v>#DIV/0!</v>
          </cell>
        </row>
        <row r="46">
          <cell r="B46" t="str">
            <v>MOFFAT</v>
          </cell>
          <cell r="C46">
            <v>155</v>
          </cell>
          <cell r="D46">
            <v>159</v>
          </cell>
          <cell r="E46">
            <v>172</v>
          </cell>
          <cell r="F46">
            <v>176</v>
          </cell>
          <cell r="G46">
            <v>176</v>
          </cell>
          <cell r="H46">
            <v>170</v>
          </cell>
          <cell r="I46">
            <v>170</v>
          </cell>
          <cell r="J46">
            <v>159</v>
          </cell>
          <cell r="K46">
            <v>155</v>
          </cell>
          <cell r="L46">
            <v>149</v>
          </cell>
          <cell r="M46">
            <v>137</v>
          </cell>
          <cell r="N46">
            <v>151</v>
          </cell>
          <cell r="O46">
            <v>147</v>
          </cell>
          <cell r="P46">
            <v>151</v>
          </cell>
          <cell r="Q46">
            <v>156</v>
          </cell>
          <cell r="R46">
            <v>153</v>
          </cell>
          <cell r="S46">
            <v>148</v>
          </cell>
          <cell r="T46">
            <v>155</v>
          </cell>
          <cell r="U46">
            <v>168</v>
          </cell>
          <cell r="V46">
            <v>174</v>
          </cell>
          <cell r="W46">
            <v>189</v>
          </cell>
          <cell r="X46">
            <v>169</v>
          </cell>
          <cell r="Y46">
            <v>168</v>
          </cell>
          <cell r="Z46">
            <v>193</v>
          </cell>
          <cell r="AA46">
            <v>196</v>
          </cell>
          <cell r="AB46">
            <v>205</v>
          </cell>
          <cell r="AC46">
            <v>223</v>
          </cell>
          <cell r="AD46">
            <v>228</v>
          </cell>
          <cell r="AE46">
            <v>217</v>
          </cell>
          <cell r="AF46">
            <v>222</v>
          </cell>
          <cell r="AG46">
            <v>226</v>
          </cell>
          <cell r="AH46">
            <v>239</v>
          </cell>
          <cell r="AI46">
            <v>247</v>
          </cell>
          <cell r="AJ46">
            <v>237</v>
          </cell>
          <cell r="AK46">
            <v>244</v>
          </cell>
          <cell r="AL46">
            <v>240</v>
          </cell>
          <cell r="AM46">
            <v>244</v>
          </cell>
          <cell r="AN46">
            <v>267</v>
          </cell>
          <cell r="AO46">
            <v>283</v>
          </cell>
          <cell r="AP46">
            <v>311</v>
          </cell>
          <cell r="AQ46">
            <v>330</v>
          </cell>
          <cell r="AR46">
            <v>311</v>
          </cell>
          <cell r="AS46">
            <v>292</v>
          </cell>
          <cell r="AT46">
            <v>284</v>
          </cell>
          <cell r="AU46">
            <v>285</v>
          </cell>
          <cell r="AV46">
            <v>295</v>
          </cell>
          <cell r="AW46">
            <v>286</v>
          </cell>
          <cell r="AX46">
            <v>287</v>
          </cell>
          <cell r="AY46">
            <v>288</v>
          </cell>
          <cell r="AZ46">
            <v>290</v>
          </cell>
          <cell r="BA46">
            <v>295</v>
          </cell>
          <cell r="BB46">
            <v>293</v>
          </cell>
          <cell r="BC46">
            <v>301</v>
          </cell>
          <cell r="BD46">
            <v>289</v>
          </cell>
          <cell r="BE46">
            <v>292</v>
          </cell>
          <cell r="BF46">
            <v>277</v>
          </cell>
          <cell r="BG46">
            <v>265</v>
          </cell>
          <cell r="BH46">
            <v>268</v>
          </cell>
          <cell r="BI46">
            <v>270</v>
          </cell>
          <cell r="BJ46">
            <v>275</v>
          </cell>
          <cell r="BK46">
            <v>283.58333333333331</v>
          </cell>
        </row>
        <row r="47">
          <cell r="B47" t="str">
            <v>MONTEZUMA</v>
          </cell>
          <cell r="C47">
            <v>418</v>
          </cell>
          <cell r="D47">
            <v>423</v>
          </cell>
          <cell r="E47">
            <v>429</v>
          </cell>
          <cell r="F47">
            <v>433</v>
          </cell>
          <cell r="G47">
            <v>428</v>
          </cell>
          <cell r="H47">
            <v>437</v>
          </cell>
          <cell r="I47">
            <v>414</v>
          </cell>
          <cell r="J47">
            <v>367</v>
          </cell>
          <cell r="K47">
            <v>371</v>
          </cell>
          <cell r="L47">
            <v>359</v>
          </cell>
          <cell r="M47">
            <v>372</v>
          </cell>
          <cell r="N47">
            <v>366</v>
          </cell>
          <cell r="O47">
            <v>365</v>
          </cell>
          <cell r="P47">
            <v>393</v>
          </cell>
          <cell r="Q47">
            <v>388</v>
          </cell>
          <cell r="R47">
            <v>417</v>
          </cell>
          <cell r="S47">
            <v>432</v>
          </cell>
          <cell r="T47">
            <v>427</v>
          </cell>
          <cell r="U47">
            <v>446</v>
          </cell>
          <cell r="V47">
            <v>465</v>
          </cell>
          <cell r="W47">
            <v>495</v>
          </cell>
          <cell r="X47">
            <v>480</v>
          </cell>
          <cell r="Y47">
            <v>462</v>
          </cell>
          <cell r="Z47">
            <v>449</v>
          </cell>
          <cell r="AA47">
            <v>503</v>
          </cell>
          <cell r="AB47">
            <v>504</v>
          </cell>
          <cell r="AC47">
            <v>547</v>
          </cell>
          <cell r="AD47">
            <v>543</v>
          </cell>
          <cell r="AE47">
            <v>551</v>
          </cell>
          <cell r="AF47">
            <v>548</v>
          </cell>
          <cell r="AG47">
            <v>557</v>
          </cell>
          <cell r="AH47">
            <v>535</v>
          </cell>
          <cell r="AI47">
            <v>517</v>
          </cell>
          <cell r="AJ47">
            <v>527</v>
          </cell>
          <cell r="AK47">
            <v>539</v>
          </cell>
          <cell r="AL47">
            <v>518</v>
          </cell>
          <cell r="AM47">
            <v>542</v>
          </cell>
          <cell r="AN47">
            <v>568</v>
          </cell>
          <cell r="AO47">
            <v>565</v>
          </cell>
          <cell r="AP47">
            <v>601</v>
          </cell>
          <cell r="AQ47">
            <v>612</v>
          </cell>
          <cell r="AR47">
            <v>541</v>
          </cell>
          <cell r="AS47">
            <v>540</v>
          </cell>
          <cell r="AT47">
            <v>534</v>
          </cell>
          <cell r="AU47">
            <v>508</v>
          </cell>
          <cell r="AV47">
            <v>494</v>
          </cell>
          <cell r="AW47">
            <v>508</v>
          </cell>
          <cell r="AX47">
            <v>500</v>
          </cell>
          <cell r="AY47">
            <v>509</v>
          </cell>
          <cell r="AZ47">
            <v>513</v>
          </cell>
          <cell r="BA47">
            <v>522</v>
          </cell>
          <cell r="BB47">
            <v>548</v>
          </cell>
          <cell r="BC47">
            <v>528</v>
          </cell>
          <cell r="BD47">
            <v>528</v>
          </cell>
          <cell r="BE47">
            <v>529</v>
          </cell>
          <cell r="BF47">
            <v>532</v>
          </cell>
          <cell r="BG47">
            <v>512</v>
          </cell>
          <cell r="BH47">
            <v>522</v>
          </cell>
          <cell r="BI47">
            <v>527</v>
          </cell>
          <cell r="BJ47">
            <v>538</v>
          </cell>
          <cell r="BK47">
            <v>525.66666666666663</v>
          </cell>
        </row>
        <row r="48">
          <cell r="B48" t="str">
            <v>MONTROSE</v>
          </cell>
          <cell r="C48">
            <v>778</v>
          </cell>
          <cell r="D48">
            <v>769</v>
          </cell>
          <cell r="E48">
            <v>783</v>
          </cell>
          <cell r="F48">
            <v>793</v>
          </cell>
          <cell r="G48">
            <v>791</v>
          </cell>
          <cell r="H48">
            <v>782</v>
          </cell>
          <cell r="I48">
            <v>787</v>
          </cell>
          <cell r="J48">
            <v>737</v>
          </cell>
          <cell r="K48">
            <v>744</v>
          </cell>
          <cell r="L48">
            <v>714</v>
          </cell>
          <cell r="M48">
            <v>727</v>
          </cell>
          <cell r="N48">
            <v>748</v>
          </cell>
          <cell r="O48">
            <v>814</v>
          </cell>
          <cell r="P48">
            <v>836</v>
          </cell>
          <cell r="Q48">
            <v>843</v>
          </cell>
          <cell r="R48">
            <v>870</v>
          </cell>
          <cell r="S48">
            <v>924</v>
          </cell>
          <cell r="T48">
            <v>916</v>
          </cell>
          <cell r="U48">
            <v>943</v>
          </cell>
          <cell r="V48">
            <v>961</v>
          </cell>
          <cell r="W48">
            <v>978</v>
          </cell>
          <cell r="X48">
            <v>994</v>
          </cell>
          <cell r="Y48">
            <v>995</v>
          </cell>
          <cell r="Z48">
            <v>968</v>
          </cell>
          <cell r="AA48">
            <v>990</v>
          </cell>
          <cell r="AB48">
            <v>979</v>
          </cell>
          <cell r="AC48">
            <v>1079</v>
          </cell>
          <cell r="AD48">
            <v>1070</v>
          </cell>
          <cell r="AE48">
            <v>1077</v>
          </cell>
          <cell r="AF48">
            <v>1084</v>
          </cell>
          <cell r="AG48">
            <v>1084</v>
          </cell>
          <cell r="AH48">
            <v>1096</v>
          </cell>
          <cell r="AI48">
            <v>1083</v>
          </cell>
          <cell r="AJ48">
            <v>1121</v>
          </cell>
          <cell r="AK48">
            <v>1143</v>
          </cell>
          <cell r="AL48">
            <v>1166</v>
          </cell>
          <cell r="AM48">
            <v>1170</v>
          </cell>
          <cell r="AN48">
            <v>1254</v>
          </cell>
          <cell r="AO48">
            <v>1266</v>
          </cell>
          <cell r="AP48">
            <v>1380</v>
          </cell>
          <cell r="AQ48">
            <v>1368</v>
          </cell>
          <cell r="AR48">
            <v>1225</v>
          </cell>
          <cell r="AS48">
            <v>1206</v>
          </cell>
          <cell r="AT48">
            <v>1216</v>
          </cell>
          <cell r="AU48">
            <v>1242</v>
          </cell>
          <cell r="AV48">
            <v>1257</v>
          </cell>
          <cell r="AW48">
            <v>1265</v>
          </cell>
          <cell r="AX48">
            <v>1213</v>
          </cell>
          <cell r="AY48">
            <v>1256</v>
          </cell>
          <cell r="AZ48">
            <v>1258</v>
          </cell>
          <cell r="BA48">
            <v>1258</v>
          </cell>
          <cell r="BB48">
            <v>1253</v>
          </cell>
          <cell r="BC48">
            <v>1266</v>
          </cell>
          <cell r="BD48">
            <v>1240</v>
          </cell>
          <cell r="BE48">
            <v>1237</v>
          </cell>
          <cell r="BF48">
            <v>1209</v>
          </cell>
          <cell r="BG48">
            <v>1186</v>
          </cell>
          <cell r="BH48">
            <v>1182</v>
          </cell>
          <cell r="BI48">
            <v>1183</v>
          </cell>
          <cell r="BJ48">
            <v>1198</v>
          </cell>
          <cell r="BK48">
            <v>1227.1666666666667</v>
          </cell>
        </row>
        <row r="49">
          <cell r="B49" t="str">
            <v>MORGAN</v>
          </cell>
          <cell r="C49">
            <v>429</v>
          </cell>
          <cell r="D49">
            <v>426</v>
          </cell>
          <cell r="E49">
            <v>424</v>
          </cell>
          <cell r="F49">
            <v>410</v>
          </cell>
          <cell r="G49">
            <v>422</v>
          </cell>
          <cell r="H49">
            <v>405</v>
          </cell>
          <cell r="I49">
            <v>381</v>
          </cell>
          <cell r="J49">
            <v>363</v>
          </cell>
          <cell r="K49">
            <v>357</v>
          </cell>
          <cell r="L49">
            <v>356</v>
          </cell>
          <cell r="M49">
            <v>348</v>
          </cell>
          <cell r="N49">
            <v>383</v>
          </cell>
          <cell r="O49">
            <v>401</v>
          </cell>
          <cell r="P49">
            <v>403</v>
          </cell>
          <cell r="Q49">
            <v>407</v>
          </cell>
          <cell r="R49">
            <v>432</v>
          </cell>
          <cell r="S49">
            <v>443</v>
          </cell>
          <cell r="T49">
            <v>451</v>
          </cell>
          <cell r="U49">
            <v>464</v>
          </cell>
          <cell r="V49">
            <v>468</v>
          </cell>
          <cell r="W49">
            <v>469</v>
          </cell>
          <cell r="X49">
            <v>460</v>
          </cell>
          <cell r="Y49">
            <v>464</v>
          </cell>
          <cell r="Z49">
            <v>465</v>
          </cell>
          <cell r="AA49">
            <v>476</v>
          </cell>
          <cell r="AB49">
            <v>515</v>
          </cell>
          <cell r="AC49">
            <v>566</v>
          </cell>
          <cell r="AD49">
            <v>587</v>
          </cell>
          <cell r="AE49">
            <v>578</v>
          </cell>
          <cell r="AF49">
            <v>576</v>
          </cell>
          <cell r="AG49">
            <v>593</v>
          </cell>
          <cell r="AH49">
            <v>612</v>
          </cell>
          <cell r="AI49">
            <v>615</v>
          </cell>
          <cell r="AJ49">
            <v>626</v>
          </cell>
          <cell r="AK49">
            <v>650</v>
          </cell>
          <cell r="AL49">
            <v>663</v>
          </cell>
          <cell r="AM49">
            <v>660</v>
          </cell>
          <cell r="AN49">
            <v>687</v>
          </cell>
          <cell r="AO49">
            <v>720</v>
          </cell>
          <cell r="AP49">
            <v>783</v>
          </cell>
          <cell r="AQ49">
            <v>796</v>
          </cell>
          <cell r="AR49">
            <v>724</v>
          </cell>
          <cell r="AS49">
            <v>700</v>
          </cell>
          <cell r="AT49">
            <v>694</v>
          </cell>
          <cell r="AU49">
            <v>694</v>
          </cell>
          <cell r="AV49">
            <v>664</v>
          </cell>
          <cell r="AW49">
            <v>686</v>
          </cell>
          <cell r="AX49">
            <v>662</v>
          </cell>
          <cell r="AY49">
            <v>699</v>
          </cell>
          <cell r="AZ49">
            <v>709</v>
          </cell>
          <cell r="BA49">
            <v>741</v>
          </cell>
          <cell r="BB49">
            <v>709</v>
          </cell>
          <cell r="BC49">
            <v>692</v>
          </cell>
          <cell r="BD49">
            <v>677</v>
          </cell>
          <cell r="BE49">
            <v>680</v>
          </cell>
          <cell r="BF49">
            <v>681</v>
          </cell>
          <cell r="BG49">
            <v>665</v>
          </cell>
          <cell r="BH49">
            <v>646</v>
          </cell>
          <cell r="BI49">
            <v>645</v>
          </cell>
          <cell r="BJ49">
            <v>647</v>
          </cell>
          <cell r="BK49">
            <v>682.58333333333337</v>
          </cell>
        </row>
        <row r="50">
          <cell r="B50" t="str">
            <v>OTERO</v>
          </cell>
          <cell r="C50">
            <v>244</v>
          </cell>
          <cell r="D50">
            <v>235</v>
          </cell>
          <cell r="E50">
            <v>239</v>
          </cell>
          <cell r="F50">
            <v>227</v>
          </cell>
          <cell r="G50">
            <v>224</v>
          </cell>
          <cell r="H50">
            <v>216</v>
          </cell>
          <cell r="I50">
            <v>198</v>
          </cell>
          <cell r="J50">
            <v>202</v>
          </cell>
          <cell r="K50">
            <v>206</v>
          </cell>
          <cell r="L50">
            <v>205</v>
          </cell>
          <cell r="M50">
            <v>188</v>
          </cell>
          <cell r="N50">
            <v>196</v>
          </cell>
          <cell r="O50">
            <v>205</v>
          </cell>
          <cell r="P50">
            <v>216</v>
          </cell>
          <cell r="Q50">
            <v>234</v>
          </cell>
          <cell r="R50">
            <v>243</v>
          </cell>
          <cell r="S50">
            <v>239</v>
          </cell>
          <cell r="T50">
            <v>238</v>
          </cell>
          <cell r="U50">
            <v>244</v>
          </cell>
          <cell r="V50">
            <v>223</v>
          </cell>
          <cell r="W50">
            <v>219</v>
          </cell>
          <cell r="X50">
            <v>228</v>
          </cell>
          <cell r="Y50">
            <v>212</v>
          </cell>
          <cell r="Z50">
            <v>222</v>
          </cell>
          <cell r="AA50">
            <v>251</v>
          </cell>
          <cell r="AB50">
            <v>252</v>
          </cell>
          <cell r="AC50">
            <v>278</v>
          </cell>
          <cell r="AD50">
            <v>287</v>
          </cell>
          <cell r="AE50">
            <v>281</v>
          </cell>
          <cell r="AF50">
            <v>276</v>
          </cell>
          <cell r="AG50">
            <v>281</v>
          </cell>
          <cell r="AH50">
            <v>285</v>
          </cell>
          <cell r="AI50">
            <v>280</v>
          </cell>
          <cell r="AJ50">
            <v>270</v>
          </cell>
          <cell r="AK50">
            <v>272</v>
          </cell>
          <cell r="AL50">
            <v>292</v>
          </cell>
          <cell r="AM50">
            <v>288</v>
          </cell>
          <cell r="AN50">
            <v>320</v>
          </cell>
          <cell r="AO50">
            <v>335</v>
          </cell>
          <cell r="AP50">
            <v>367</v>
          </cell>
          <cell r="AQ50">
            <v>363</v>
          </cell>
          <cell r="AR50">
            <v>346</v>
          </cell>
          <cell r="AS50">
            <v>359</v>
          </cell>
          <cell r="AT50">
            <v>359</v>
          </cell>
          <cell r="AU50">
            <v>363</v>
          </cell>
          <cell r="AV50">
            <v>356</v>
          </cell>
          <cell r="AW50">
            <v>352</v>
          </cell>
          <cell r="AX50">
            <v>332</v>
          </cell>
          <cell r="AY50">
            <v>344</v>
          </cell>
          <cell r="AZ50">
            <v>348</v>
          </cell>
          <cell r="BA50">
            <v>338</v>
          </cell>
          <cell r="BB50">
            <v>341</v>
          </cell>
          <cell r="BC50">
            <v>352</v>
          </cell>
          <cell r="BD50">
            <v>337</v>
          </cell>
          <cell r="BE50">
            <v>349</v>
          </cell>
          <cell r="BF50">
            <v>366</v>
          </cell>
          <cell r="BG50">
            <v>365</v>
          </cell>
          <cell r="BH50">
            <v>374</v>
          </cell>
          <cell r="BI50">
            <v>372</v>
          </cell>
          <cell r="BJ50">
            <v>355</v>
          </cell>
          <cell r="BK50">
            <v>353.41666666666669</v>
          </cell>
        </row>
        <row r="51">
          <cell r="B51" t="str">
            <v>OURAY</v>
          </cell>
          <cell r="C51">
            <v>75</v>
          </cell>
          <cell r="D51">
            <v>78</v>
          </cell>
          <cell r="E51">
            <v>77</v>
          </cell>
          <cell r="F51">
            <v>77</v>
          </cell>
          <cell r="G51">
            <v>76</v>
          </cell>
          <cell r="H51">
            <v>71</v>
          </cell>
          <cell r="I51">
            <v>76</v>
          </cell>
          <cell r="J51">
            <v>75</v>
          </cell>
          <cell r="K51">
            <v>74</v>
          </cell>
          <cell r="L51">
            <v>72</v>
          </cell>
          <cell r="M51">
            <v>70</v>
          </cell>
          <cell r="N51">
            <v>74</v>
          </cell>
          <cell r="O51">
            <v>86</v>
          </cell>
          <cell r="P51">
            <v>84</v>
          </cell>
          <cell r="Q51">
            <v>83</v>
          </cell>
          <cell r="R51">
            <v>85</v>
          </cell>
          <cell r="S51">
            <v>83</v>
          </cell>
          <cell r="T51">
            <v>85</v>
          </cell>
          <cell r="U51">
            <v>89</v>
          </cell>
          <cell r="V51">
            <v>87</v>
          </cell>
          <cell r="W51">
            <v>86</v>
          </cell>
          <cell r="X51">
            <v>89</v>
          </cell>
          <cell r="Y51">
            <v>90</v>
          </cell>
          <cell r="Z51">
            <v>82</v>
          </cell>
          <cell r="AA51">
            <v>81</v>
          </cell>
          <cell r="AB51">
            <v>90</v>
          </cell>
          <cell r="AC51">
            <v>93</v>
          </cell>
          <cell r="AD51">
            <v>96</v>
          </cell>
          <cell r="AE51">
            <v>91</v>
          </cell>
          <cell r="AF51">
            <v>95</v>
          </cell>
          <cell r="AG51">
            <v>100</v>
          </cell>
          <cell r="AH51">
            <v>99</v>
          </cell>
          <cell r="AI51">
            <v>91</v>
          </cell>
          <cell r="AJ51">
            <v>92</v>
          </cell>
          <cell r="AK51">
            <v>92</v>
          </cell>
          <cell r="AL51">
            <v>87</v>
          </cell>
          <cell r="AM51">
            <v>78</v>
          </cell>
          <cell r="AN51">
            <v>86</v>
          </cell>
          <cell r="AO51">
            <v>91</v>
          </cell>
          <cell r="AP51">
            <v>90</v>
          </cell>
          <cell r="AQ51">
            <v>90</v>
          </cell>
          <cell r="AR51">
            <v>88</v>
          </cell>
          <cell r="AS51">
            <v>88</v>
          </cell>
          <cell r="AT51">
            <v>85</v>
          </cell>
          <cell r="AU51">
            <v>84</v>
          </cell>
          <cell r="AV51">
            <v>87</v>
          </cell>
          <cell r="AW51">
            <v>89</v>
          </cell>
          <cell r="AX51">
            <v>80</v>
          </cell>
          <cell r="AY51">
            <v>83</v>
          </cell>
          <cell r="AZ51">
            <v>86</v>
          </cell>
          <cell r="BA51">
            <v>82</v>
          </cell>
          <cell r="BB51">
            <v>85</v>
          </cell>
          <cell r="BC51">
            <v>88</v>
          </cell>
          <cell r="BD51">
            <v>83</v>
          </cell>
          <cell r="BE51">
            <v>82</v>
          </cell>
          <cell r="BF51">
            <v>82</v>
          </cell>
          <cell r="BG51">
            <v>74</v>
          </cell>
          <cell r="BH51">
            <v>68</v>
          </cell>
          <cell r="BI51">
            <v>74</v>
          </cell>
          <cell r="BJ51">
            <v>65</v>
          </cell>
          <cell r="BK51">
            <v>79.333333333333329</v>
          </cell>
        </row>
        <row r="52">
          <cell r="B52" t="str">
            <v>PARK</v>
          </cell>
          <cell r="C52">
            <v>141</v>
          </cell>
          <cell r="D52">
            <v>132</v>
          </cell>
          <cell r="E52">
            <v>138</v>
          </cell>
          <cell r="F52">
            <v>142</v>
          </cell>
          <cell r="G52">
            <v>141</v>
          </cell>
          <cell r="H52">
            <v>143</v>
          </cell>
          <cell r="I52">
            <v>142</v>
          </cell>
          <cell r="J52">
            <v>139</v>
          </cell>
          <cell r="K52">
            <v>139</v>
          </cell>
          <cell r="L52">
            <v>135</v>
          </cell>
          <cell r="M52">
            <v>118</v>
          </cell>
          <cell r="N52">
            <v>114</v>
          </cell>
          <cell r="O52">
            <v>128</v>
          </cell>
          <cell r="P52">
            <v>137</v>
          </cell>
          <cell r="Q52">
            <v>132</v>
          </cell>
          <cell r="R52">
            <v>118</v>
          </cell>
          <cell r="S52">
            <v>124</v>
          </cell>
          <cell r="T52">
            <v>118</v>
          </cell>
          <cell r="U52">
            <v>126</v>
          </cell>
          <cell r="V52">
            <v>123</v>
          </cell>
          <cell r="W52">
            <v>130</v>
          </cell>
          <cell r="X52">
            <v>137</v>
          </cell>
          <cell r="Y52">
            <v>146</v>
          </cell>
          <cell r="Z52">
            <v>161</v>
          </cell>
          <cell r="AA52">
            <v>164</v>
          </cell>
          <cell r="AB52">
            <v>169</v>
          </cell>
          <cell r="AC52">
            <v>173</v>
          </cell>
          <cell r="AD52">
            <v>175</v>
          </cell>
          <cell r="AE52">
            <v>176</v>
          </cell>
          <cell r="AF52">
            <v>186</v>
          </cell>
          <cell r="AG52">
            <v>183</v>
          </cell>
          <cell r="AH52">
            <v>204</v>
          </cell>
          <cell r="AI52">
            <v>197</v>
          </cell>
          <cell r="AJ52">
            <v>198</v>
          </cell>
          <cell r="AK52">
            <v>195</v>
          </cell>
          <cell r="AL52">
            <v>175</v>
          </cell>
          <cell r="AM52">
            <v>183</v>
          </cell>
          <cell r="AN52">
            <v>197</v>
          </cell>
          <cell r="AO52">
            <v>204</v>
          </cell>
          <cell r="AP52">
            <v>221</v>
          </cell>
          <cell r="AQ52">
            <v>227</v>
          </cell>
          <cell r="AR52">
            <v>203</v>
          </cell>
          <cell r="AS52">
            <v>194</v>
          </cell>
          <cell r="AT52">
            <v>198</v>
          </cell>
          <cell r="AU52">
            <v>199</v>
          </cell>
          <cell r="AV52">
            <v>187</v>
          </cell>
          <cell r="AW52">
            <v>200</v>
          </cell>
          <cell r="AX52">
            <v>187</v>
          </cell>
          <cell r="AY52">
            <v>191</v>
          </cell>
          <cell r="AZ52">
            <v>189</v>
          </cell>
          <cell r="BA52">
            <v>188</v>
          </cell>
          <cell r="BB52">
            <v>173</v>
          </cell>
          <cell r="BC52">
            <v>169</v>
          </cell>
          <cell r="BD52">
            <v>162</v>
          </cell>
          <cell r="BE52">
            <v>155</v>
          </cell>
          <cell r="BF52">
            <v>155</v>
          </cell>
          <cell r="BG52">
            <v>153</v>
          </cell>
          <cell r="BH52">
            <v>162</v>
          </cell>
          <cell r="BI52">
            <v>161</v>
          </cell>
          <cell r="BJ52">
            <v>157</v>
          </cell>
          <cell r="BK52">
            <v>167.91666666666666</v>
          </cell>
        </row>
        <row r="53">
          <cell r="B53" t="str">
            <v>PHILLIPS</v>
          </cell>
          <cell r="C53">
            <v>58</v>
          </cell>
          <cell r="D53">
            <v>59</v>
          </cell>
          <cell r="E53">
            <v>58</v>
          </cell>
          <cell r="F53">
            <v>67</v>
          </cell>
          <cell r="G53">
            <v>76</v>
          </cell>
          <cell r="H53">
            <v>72</v>
          </cell>
          <cell r="I53">
            <v>74</v>
          </cell>
          <cell r="J53">
            <v>67</v>
          </cell>
          <cell r="K53">
            <v>74</v>
          </cell>
          <cell r="L53">
            <v>75</v>
          </cell>
          <cell r="M53">
            <v>65</v>
          </cell>
          <cell r="N53">
            <v>69</v>
          </cell>
          <cell r="O53">
            <v>72</v>
          </cell>
          <cell r="P53">
            <v>78</v>
          </cell>
          <cell r="Q53">
            <v>86</v>
          </cell>
          <cell r="R53">
            <v>87</v>
          </cell>
          <cell r="S53">
            <v>88</v>
          </cell>
          <cell r="T53">
            <v>86</v>
          </cell>
          <cell r="U53">
            <v>87</v>
          </cell>
          <cell r="V53">
            <v>93</v>
          </cell>
          <cell r="W53">
            <v>95</v>
          </cell>
          <cell r="X53">
            <v>89</v>
          </cell>
          <cell r="Y53">
            <v>95</v>
          </cell>
          <cell r="Z53">
            <v>99</v>
          </cell>
          <cell r="AA53">
            <v>94</v>
          </cell>
          <cell r="AB53">
            <v>100</v>
          </cell>
          <cell r="AC53">
            <v>123</v>
          </cell>
          <cell r="AD53">
            <v>125</v>
          </cell>
          <cell r="AE53">
            <v>118</v>
          </cell>
          <cell r="AF53">
            <v>119</v>
          </cell>
          <cell r="AG53">
            <v>113</v>
          </cell>
          <cell r="AH53">
            <v>115</v>
          </cell>
          <cell r="AI53">
            <v>120</v>
          </cell>
          <cell r="AJ53">
            <v>114</v>
          </cell>
          <cell r="AK53">
            <v>117</v>
          </cell>
          <cell r="AL53">
            <v>113</v>
          </cell>
          <cell r="AM53">
            <v>113</v>
          </cell>
          <cell r="AN53">
            <v>112</v>
          </cell>
          <cell r="AO53">
            <v>102</v>
          </cell>
          <cell r="AP53">
            <v>106</v>
          </cell>
          <cell r="AQ53">
            <v>101</v>
          </cell>
          <cell r="AR53">
            <v>94</v>
          </cell>
          <cell r="AS53">
            <v>86</v>
          </cell>
          <cell r="AT53">
            <v>80</v>
          </cell>
          <cell r="AU53">
            <v>84</v>
          </cell>
          <cell r="AV53">
            <v>88</v>
          </cell>
          <cell r="AW53">
            <v>94</v>
          </cell>
          <cell r="AX53">
            <v>107</v>
          </cell>
          <cell r="AY53">
            <v>114</v>
          </cell>
          <cell r="AZ53">
            <v>122</v>
          </cell>
          <cell r="BA53">
            <v>120</v>
          </cell>
          <cell r="BB53">
            <v>113</v>
          </cell>
          <cell r="BC53">
            <v>106</v>
          </cell>
          <cell r="BD53">
            <v>102</v>
          </cell>
          <cell r="BE53">
            <v>110</v>
          </cell>
          <cell r="BF53">
            <v>116</v>
          </cell>
          <cell r="BG53">
            <v>117</v>
          </cell>
          <cell r="BH53">
            <v>126</v>
          </cell>
          <cell r="BI53">
            <v>124</v>
          </cell>
          <cell r="BJ53">
            <v>121</v>
          </cell>
          <cell r="BK53">
            <v>115.91666666666667</v>
          </cell>
        </row>
        <row r="54">
          <cell r="B54" t="str">
            <v>PITKIN</v>
          </cell>
          <cell r="C54">
            <v>107</v>
          </cell>
          <cell r="D54">
            <v>101</v>
          </cell>
          <cell r="E54">
            <v>106</v>
          </cell>
          <cell r="F54">
            <v>104</v>
          </cell>
          <cell r="G54">
            <v>108</v>
          </cell>
          <cell r="H54">
            <v>102</v>
          </cell>
          <cell r="I54">
            <v>106</v>
          </cell>
          <cell r="J54">
            <v>105</v>
          </cell>
          <cell r="K54">
            <v>115</v>
          </cell>
          <cell r="L54">
            <v>117</v>
          </cell>
          <cell r="M54">
            <v>109</v>
          </cell>
          <cell r="N54">
            <v>125</v>
          </cell>
          <cell r="O54">
            <v>130</v>
          </cell>
          <cell r="P54">
            <v>136</v>
          </cell>
          <cell r="Q54">
            <v>140</v>
          </cell>
          <cell r="R54">
            <v>135</v>
          </cell>
          <cell r="S54">
            <v>129</v>
          </cell>
          <cell r="T54">
            <v>130</v>
          </cell>
          <cell r="U54">
            <v>134</v>
          </cell>
          <cell r="V54">
            <v>136</v>
          </cell>
          <cell r="W54">
            <v>142</v>
          </cell>
          <cell r="X54">
            <v>141</v>
          </cell>
          <cell r="Y54">
            <v>145</v>
          </cell>
          <cell r="Z54">
            <v>151</v>
          </cell>
          <cell r="AA54">
            <v>158</v>
          </cell>
          <cell r="AB54">
            <v>147</v>
          </cell>
          <cell r="AC54">
            <v>160</v>
          </cell>
          <cell r="AD54">
            <v>170</v>
          </cell>
          <cell r="AE54">
            <v>161</v>
          </cell>
          <cell r="AF54">
            <v>150</v>
          </cell>
          <cell r="AG54">
            <v>142</v>
          </cell>
          <cell r="AH54">
            <v>152</v>
          </cell>
          <cell r="AI54">
            <v>154</v>
          </cell>
          <cell r="AJ54">
            <v>153</v>
          </cell>
          <cell r="AK54">
            <v>150</v>
          </cell>
          <cell r="AL54">
            <v>138</v>
          </cell>
          <cell r="AM54">
            <v>145</v>
          </cell>
          <cell r="AN54">
            <v>155</v>
          </cell>
          <cell r="AO54">
            <v>161</v>
          </cell>
          <cell r="AP54">
            <v>172</v>
          </cell>
          <cell r="AQ54">
            <v>167</v>
          </cell>
          <cell r="AR54">
            <v>153</v>
          </cell>
          <cell r="AS54">
            <v>160</v>
          </cell>
          <cell r="AT54">
            <v>158</v>
          </cell>
          <cell r="AU54">
            <v>148</v>
          </cell>
          <cell r="AV54">
            <v>142</v>
          </cell>
          <cell r="AW54">
            <v>148</v>
          </cell>
          <cell r="AX54">
            <v>148</v>
          </cell>
          <cell r="AY54">
            <v>150</v>
          </cell>
          <cell r="AZ54">
            <v>150</v>
          </cell>
          <cell r="BA54">
            <v>151</v>
          </cell>
          <cell r="BB54">
            <v>154</v>
          </cell>
          <cell r="BC54">
            <v>144</v>
          </cell>
          <cell r="BD54">
            <v>138</v>
          </cell>
          <cell r="BE54">
            <v>134</v>
          </cell>
          <cell r="BF54">
            <v>147</v>
          </cell>
          <cell r="BG54">
            <v>147</v>
          </cell>
          <cell r="BH54">
            <v>152</v>
          </cell>
          <cell r="BI54">
            <v>143</v>
          </cell>
          <cell r="BJ54">
            <v>126</v>
          </cell>
          <cell r="BK54">
            <v>144.66666666666666</v>
          </cell>
        </row>
        <row r="55">
          <cell r="B55" t="str">
            <v>PROWERS</v>
          </cell>
          <cell r="C55">
            <v>231</v>
          </cell>
          <cell r="D55">
            <v>235</v>
          </cell>
          <cell r="E55">
            <v>234</v>
          </cell>
          <cell r="F55">
            <v>229</v>
          </cell>
          <cell r="G55">
            <v>230</v>
          </cell>
          <cell r="H55">
            <v>214</v>
          </cell>
          <cell r="I55">
            <v>206</v>
          </cell>
          <cell r="J55">
            <v>194</v>
          </cell>
          <cell r="K55">
            <v>188</v>
          </cell>
          <cell r="L55">
            <v>184</v>
          </cell>
          <cell r="M55">
            <v>185</v>
          </cell>
          <cell r="N55">
            <v>210</v>
          </cell>
          <cell r="O55">
            <v>195</v>
          </cell>
          <cell r="P55">
            <v>211</v>
          </cell>
          <cell r="Q55">
            <v>211</v>
          </cell>
          <cell r="R55">
            <v>212</v>
          </cell>
          <cell r="S55">
            <v>216</v>
          </cell>
          <cell r="T55">
            <v>215</v>
          </cell>
          <cell r="U55">
            <v>209</v>
          </cell>
          <cell r="V55">
            <v>227</v>
          </cell>
          <cell r="W55">
            <v>237</v>
          </cell>
          <cell r="X55">
            <v>237</v>
          </cell>
          <cell r="Y55">
            <v>228</v>
          </cell>
          <cell r="Z55">
            <v>253</v>
          </cell>
          <cell r="AA55">
            <v>276</v>
          </cell>
          <cell r="AB55">
            <v>276</v>
          </cell>
          <cell r="AC55">
            <v>302</v>
          </cell>
          <cell r="AD55">
            <v>307</v>
          </cell>
          <cell r="AE55">
            <v>304</v>
          </cell>
          <cell r="AF55">
            <v>292</v>
          </cell>
          <cell r="AG55">
            <v>300</v>
          </cell>
          <cell r="AH55">
            <v>299</v>
          </cell>
          <cell r="AI55">
            <v>282</v>
          </cell>
          <cell r="AJ55">
            <v>291</v>
          </cell>
          <cell r="AK55">
            <v>298</v>
          </cell>
          <cell r="AL55">
            <v>292</v>
          </cell>
          <cell r="AM55">
            <v>291</v>
          </cell>
          <cell r="AN55">
            <v>307</v>
          </cell>
          <cell r="AO55">
            <v>309</v>
          </cell>
          <cell r="AP55">
            <v>339</v>
          </cell>
          <cell r="AQ55">
            <v>348</v>
          </cell>
          <cell r="AR55">
            <v>299</v>
          </cell>
          <cell r="AS55">
            <v>298</v>
          </cell>
          <cell r="AT55">
            <v>308</v>
          </cell>
          <cell r="AU55">
            <v>314</v>
          </cell>
          <cell r="AV55">
            <v>320</v>
          </cell>
          <cell r="AW55">
            <v>319</v>
          </cell>
          <cell r="AX55">
            <v>329</v>
          </cell>
          <cell r="AY55">
            <v>333</v>
          </cell>
          <cell r="AZ55">
            <v>347</v>
          </cell>
          <cell r="BA55">
            <v>351</v>
          </cell>
          <cell r="BB55">
            <v>358</v>
          </cell>
          <cell r="BC55">
            <v>344</v>
          </cell>
          <cell r="BD55">
            <v>337</v>
          </cell>
          <cell r="BE55">
            <v>352</v>
          </cell>
          <cell r="BF55">
            <v>348</v>
          </cell>
          <cell r="BG55">
            <v>335</v>
          </cell>
          <cell r="BH55">
            <v>320</v>
          </cell>
          <cell r="BI55">
            <v>311</v>
          </cell>
          <cell r="BJ55">
            <v>312</v>
          </cell>
          <cell r="BK55">
            <v>337.33333333333331</v>
          </cell>
        </row>
        <row r="56">
          <cell r="B56" t="str">
            <v>PUEBLO</v>
          </cell>
          <cell r="C56">
            <v>1359</v>
          </cell>
          <cell r="D56">
            <v>1366</v>
          </cell>
          <cell r="E56">
            <v>1363</v>
          </cell>
          <cell r="F56">
            <v>1361</v>
          </cell>
          <cell r="G56">
            <v>1360</v>
          </cell>
          <cell r="H56">
            <v>1335</v>
          </cell>
          <cell r="I56">
            <v>1238</v>
          </cell>
          <cell r="J56">
            <v>1107</v>
          </cell>
          <cell r="K56">
            <v>1114</v>
          </cell>
          <cell r="L56">
            <v>1021</v>
          </cell>
          <cell r="M56">
            <v>1062</v>
          </cell>
          <cell r="N56">
            <v>1055</v>
          </cell>
          <cell r="O56">
            <v>1108</v>
          </cell>
          <cell r="P56">
            <v>1154</v>
          </cell>
          <cell r="Q56">
            <v>1152</v>
          </cell>
          <cell r="R56">
            <v>1214</v>
          </cell>
          <cell r="S56">
            <v>1239</v>
          </cell>
          <cell r="T56">
            <v>1274</v>
          </cell>
          <cell r="U56">
            <v>1308</v>
          </cell>
          <cell r="V56">
            <v>1360</v>
          </cell>
          <cell r="W56">
            <v>1376</v>
          </cell>
          <cell r="X56">
            <v>1327</v>
          </cell>
          <cell r="Y56">
            <v>1295</v>
          </cell>
          <cell r="Z56">
            <v>1383</v>
          </cell>
          <cell r="AA56">
            <v>1421</v>
          </cell>
          <cell r="AB56">
            <v>1411</v>
          </cell>
          <cell r="AC56">
            <v>1581</v>
          </cell>
          <cell r="AD56">
            <v>1617</v>
          </cell>
          <cell r="AE56">
            <v>1629</v>
          </cell>
          <cell r="AF56">
            <v>1658</v>
          </cell>
          <cell r="AG56">
            <v>1667</v>
          </cell>
          <cell r="AH56">
            <v>1735</v>
          </cell>
          <cell r="AI56">
            <v>1724</v>
          </cell>
          <cell r="AJ56">
            <v>1768</v>
          </cell>
          <cell r="AK56">
            <v>1785</v>
          </cell>
          <cell r="AL56">
            <v>1766</v>
          </cell>
          <cell r="AM56">
            <v>1823</v>
          </cell>
          <cell r="AN56">
            <v>2000</v>
          </cell>
          <cell r="AO56">
            <v>2135</v>
          </cell>
          <cell r="AP56">
            <v>2410</v>
          </cell>
          <cell r="AQ56">
            <v>2441</v>
          </cell>
          <cell r="AR56">
            <v>2131</v>
          </cell>
          <cell r="AS56">
            <v>2062</v>
          </cell>
          <cell r="AT56">
            <v>2022</v>
          </cell>
          <cell r="AU56">
            <v>2002</v>
          </cell>
          <cell r="AV56">
            <v>1998</v>
          </cell>
          <cell r="AW56">
            <v>2051</v>
          </cell>
          <cell r="AX56">
            <v>1982</v>
          </cell>
          <cell r="AY56">
            <v>1973</v>
          </cell>
          <cell r="AZ56">
            <v>1999</v>
          </cell>
          <cell r="BA56">
            <v>2043</v>
          </cell>
          <cell r="BB56">
            <v>2152</v>
          </cell>
          <cell r="BC56">
            <v>2106</v>
          </cell>
          <cell r="BD56">
            <v>2038</v>
          </cell>
          <cell r="BE56">
            <v>2099</v>
          </cell>
          <cell r="BF56">
            <v>2062</v>
          </cell>
          <cell r="BG56">
            <v>2042</v>
          </cell>
          <cell r="BH56">
            <v>2041</v>
          </cell>
          <cell r="BI56">
            <v>2057</v>
          </cell>
          <cell r="BJ56">
            <v>2010</v>
          </cell>
          <cell r="BK56">
            <v>2051.8333333333335</v>
          </cell>
        </row>
        <row r="57">
          <cell r="B57" t="str">
            <v>RIO BLANCO</v>
          </cell>
          <cell r="C57">
            <v>54</v>
          </cell>
          <cell r="D57">
            <v>59</v>
          </cell>
          <cell r="E57">
            <v>58</v>
          </cell>
          <cell r="F57">
            <v>63</v>
          </cell>
          <cell r="G57">
            <v>56</v>
          </cell>
          <cell r="H57">
            <v>56</v>
          </cell>
          <cell r="I57">
            <v>52</v>
          </cell>
          <cell r="J57">
            <v>50</v>
          </cell>
          <cell r="K57">
            <v>57</v>
          </cell>
          <cell r="L57">
            <v>52</v>
          </cell>
          <cell r="M57">
            <v>65</v>
          </cell>
          <cell r="N57">
            <v>64</v>
          </cell>
          <cell r="O57">
            <v>60</v>
          </cell>
          <cell r="P57">
            <v>76</v>
          </cell>
          <cell r="Q57">
            <v>79</v>
          </cell>
          <cell r="R57">
            <v>87</v>
          </cell>
          <cell r="S57">
            <v>90</v>
          </cell>
          <cell r="T57">
            <v>88</v>
          </cell>
          <cell r="U57">
            <v>89</v>
          </cell>
          <cell r="V57">
            <v>81</v>
          </cell>
          <cell r="W57">
            <v>82</v>
          </cell>
          <cell r="X57">
            <v>88</v>
          </cell>
          <cell r="Y57">
            <v>96</v>
          </cell>
          <cell r="Z57">
            <v>100</v>
          </cell>
          <cell r="AA57">
            <v>100</v>
          </cell>
          <cell r="AB57">
            <v>99</v>
          </cell>
          <cell r="AC57">
            <v>107</v>
          </cell>
          <cell r="AD57">
            <v>98</v>
          </cell>
          <cell r="AE57">
            <v>100</v>
          </cell>
          <cell r="AF57">
            <v>100</v>
          </cell>
          <cell r="AG57">
            <v>101</v>
          </cell>
          <cell r="AH57">
            <v>100</v>
          </cell>
          <cell r="AI57">
            <v>105</v>
          </cell>
          <cell r="AJ57">
            <v>109</v>
          </cell>
          <cell r="AK57">
            <v>104</v>
          </cell>
          <cell r="AL57">
            <v>101</v>
          </cell>
          <cell r="AM57">
            <v>101</v>
          </cell>
          <cell r="AN57">
            <v>107</v>
          </cell>
          <cell r="AO57">
            <v>105</v>
          </cell>
          <cell r="AP57">
            <v>109</v>
          </cell>
          <cell r="AQ57">
            <v>108</v>
          </cell>
          <cell r="AR57">
            <v>100</v>
          </cell>
          <cell r="AS57">
            <v>101</v>
          </cell>
          <cell r="AT57">
            <v>92</v>
          </cell>
          <cell r="AU57">
            <v>87</v>
          </cell>
          <cell r="AV57">
            <v>91</v>
          </cell>
          <cell r="AW57">
            <v>96</v>
          </cell>
          <cell r="AX57">
            <v>101</v>
          </cell>
          <cell r="AY57">
            <v>95</v>
          </cell>
          <cell r="AZ57">
            <v>94</v>
          </cell>
          <cell r="BA57">
            <v>100</v>
          </cell>
          <cell r="BB57">
            <v>99</v>
          </cell>
          <cell r="BC57">
            <v>96</v>
          </cell>
          <cell r="BD57">
            <v>98</v>
          </cell>
          <cell r="BE57">
            <v>103</v>
          </cell>
          <cell r="BF57">
            <v>103</v>
          </cell>
          <cell r="BG57">
            <v>105</v>
          </cell>
          <cell r="BH57">
            <v>103</v>
          </cell>
          <cell r="BI57">
            <v>101</v>
          </cell>
          <cell r="BJ57">
            <v>86</v>
          </cell>
          <cell r="BK57">
            <v>98.583333333333329</v>
          </cell>
        </row>
        <row r="58">
          <cell r="B58" t="str">
            <v>RIO GRANDE</v>
          </cell>
          <cell r="C58">
            <v>196</v>
          </cell>
          <cell r="D58">
            <v>192</v>
          </cell>
          <cell r="E58">
            <v>193</v>
          </cell>
          <cell r="F58">
            <v>182</v>
          </cell>
          <cell r="G58">
            <v>177</v>
          </cell>
          <cell r="H58">
            <v>161</v>
          </cell>
          <cell r="I58">
            <v>165</v>
          </cell>
          <cell r="J58">
            <v>161</v>
          </cell>
          <cell r="K58">
            <v>167</v>
          </cell>
          <cell r="L58">
            <v>162</v>
          </cell>
          <cell r="M58">
            <v>168</v>
          </cell>
          <cell r="N58">
            <v>178</v>
          </cell>
          <cell r="O58">
            <v>176</v>
          </cell>
          <cell r="P58">
            <v>195</v>
          </cell>
          <cell r="Q58">
            <v>188</v>
          </cell>
          <cell r="R58">
            <v>189</v>
          </cell>
          <cell r="S58">
            <v>194</v>
          </cell>
          <cell r="T58">
            <v>208</v>
          </cell>
          <cell r="U58">
            <v>205</v>
          </cell>
          <cell r="V58">
            <v>205</v>
          </cell>
          <cell r="W58">
            <v>204</v>
          </cell>
          <cell r="X58">
            <v>209</v>
          </cell>
          <cell r="Y58">
            <v>186</v>
          </cell>
          <cell r="Z58">
            <v>201</v>
          </cell>
          <cell r="AA58">
            <v>190</v>
          </cell>
          <cell r="AB58">
            <v>185</v>
          </cell>
          <cell r="AC58">
            <v>218</v>
          </cell>
          <cell r="AD58">
            <v>218</v>
          </cell>
          <cell r="AE58">
            <v>236</v>
          </cell>
          <cell r="AF58">
            <v>230</v>
          </cell>
          <cell r="AG58">
            <v>250</v>
          </cell>
          <cell r="AH58">
            <v>239</v>
          </cell>
          <cell r="AI58">
            <v>238</v>
          </cell>
          <cell r="AJ58">
            <v>242</v>
          </cell>
          <cell r="AK58">
            <v>250</v>
          </cell>
          <cell r="AL58">
            <v>251</v>
          </cell>
          <cell r="AM58">
            <v>265</v>
          </cell>
          <cell r="AN58">
            <v>281</v>
          </cell>
          <cell r="AO58">
            <v>275</v>
          </cell>
          <cell r="AP58">
            <v>282</v>
          </cell>
          <cell r="AQ58">
            <v>291</v>
          </cell>
          <cell r="AR58">
            <v>260</v>
          </cell>
          <cell r="AS58">
            <v>263</v>
          </cell>
          <cell r="AT58">
            <v>249</v>
          </cell>
          <cell r="AU58">
            <v>232</v>
          </cell>
          <cell r="AV58">
            <v>243</v>
          </cell>
          <cell r="AW58">
            <v>256</v>
          </cell>
          <cell r="AX58">
            <v>260</v>
          </cell>
          <cell r="AY58">
            <v>271</v>
          </cell>
          <cell r="AZ58">
            <v>267</v>
          </cell>
          <cell r="BA58">
            <v>280</v>
          </cell>
          <cell r="BB58">
            <v>276</v>
          </cell>
          <cell r="BC58">
            <v>275</v>
          </cell>
          <cell r="BD58">
            <v>272</v>
          </cell>
          <cell r="BE58">
            <v>270</v>
          </cell>
          <cell r="BF58">
            <v>264</v>
          </cell>
          <cell r="BG58">
            <v>251</v>
          </cell>
          <cell r="BH58">
            <v>243</v>
          </cell>
          <cell r="BI58">
            <v>236</v>
          </cell>
          <cell r="BJ58">
            <v>233</v>
          </cell>
          <cell r="BK58">
            <v>261.5</v>
          </cell>
        </row>
        <row r="59">
          <cell r="B59" t="str">
            <v>ROUTT</v>
          </cell>
          <cell r="C59">
            <v>304</v>
          </cell>
          <cell r="D59">
            <v>317</v>
          </cell>
          <cell r="E59">
            <v>323</v>
          </cell>
          <cell r="F59">
            <v>324</v>
          </cell>
          <cell r="G59">
            <v>327</v>
          </cell>
          <cell r="H59">
            <v>321</v>
          </cell>
          <cell r="I59">
            <v>311</v>
          </cell>
          <cell r="J59">
            <v>309</v>
          </cell>
          <cell r="K59">
            <v>310</v>
          </cell>
          <cell r="L59">
            <v>301</v>
          </cell>
          <cell r="M59">
            <v>317</v>
          </cell>
          <cell r="N59">
            <v>322</v>
          </cell>
          <cell r="O59">
            <v>359</v>
          </cell>
          <cell r="P59">
            <v>374</v>
          </cell>
          <cell r="Q59">
            <v>371</v>
          </cell>
          <cell r="R59">
            <v>367</v>
          </cell>
          <cell r="S59">
            <v>381</v>
          </cell>
          <cell r="T59">
            <v>392</v>
          </cell>
          <cell r="U59">
            <v>383</v>
          </cell>
          <cell r="V59">
            <v>395</v>
          </cell>
          <cell r="W59">
            <v>389</v>
          </cell>
          <cell r="X59">
            <v>382</v>
          </cell>
          <cell r="Y59">
            <v>357</v>
          </cell>
          <cell r="Z59">
            <v>354</v>
          </cell>
          <cell r="AA59">
            <v>368</v>
          </cell>
          <cell r="AB59">
            <v>370</v>
          </cell>
          <cell r="AC59">
            <v>402</v>
          </cell>
          <cell r="AD59">
            <v>414</v>
          </cell>
          <cell r="AE59">
            <v>425</v>
          </cell>
          <cell r="AF59">
            <v>409</v>
          </cell>
          <cell r="AG59">
            <v>407</v>
          </cell>
          <cell r="AH59">
            <v>419</v>
          </cell>
          <cell r="AI59">
            <v>393</v>
          </cell>
          <cell r="AJ59">
            <v>401</v>
          </cell>
          <cell r="AK59">
            <v>385</v>
          </cell>
          <cell r="AL59">
            <v>393</v>
          </cell>
          <cell r="AM59">
            <v>405</v>
          </cell>
          <cell r="AN59">
            <v>433</v>
          </cell>
          <cell r="AO59">
            <v>422</v>
          </cell>
          <cell r="AP59">
            <v>437</v>
          </cell>
          <cell r="AQ59">
            <v>420</v>
          </cell>
          <cell r="AR59">
            <v>398</v>
          </cell>
          <cell r="AS59">
            <v>409</v>
          </cell>
          <cell r="AT59">
            <v>407</v>
          </cell>
          <cell r="AU59">
            <v>407</v>
          </cell>
          <cell r="AV59">
            <v>393</v>
          </cell>
          <cell r="AW59">
            <v>384</v>
          </cell>
          <cell r="AX59">
            <v>365</v>
          </cell>
          <cell r="AY59">
            <v>371</v>
          </cell>
          <cell r="AZ59">
            <v>364</v>
          </cell>
          <cell r="BA59">
            <v>363</v>
          </cell>
          <cell r="BB59">
            <v>365</v>
          </cell>
          <cell r="BC59">
            <v>355</v>
          </cell>
          <cell r="BD59">
            <v>356</v>
          </cell>
          <cell r="BE59">
            <v>346</v>
          </cell>
          <cell r="BF59">
            <v>342</v>
          </cell>
          <cell r="BG59">
            <v>336</v>
          </cell>
          <cell r="BH59">
            <v>336</v>
          </cell>
          <cell r="BI59">
            <v>309</v>
          </cell>
          <cell r="BJ59">
            <v>305</v>
          </cell>
          <cell r="BK59">
            <v>345.66666666666669</v>
          </cell>
        </row>
        <row r="60">
          <cell r="B60" t="str">
            <v>SAGUACHE</v>
          </cell>
          <cell r="C60">
            <v>85</v>
          </cell>
          <cell r="D60">
            <v>79</v>
          </cell>
          <cell r="E60">
            <v>78</v>
          </cell>
          <cell r="F60">
            <v>77</v>
          </cell>
          <cell r="G60">
            <v>79</v>
          </cell>
          <cell r="H60">
            <v>77</v>
          </cell>
          <cell r="I60">
            <v>75</v>
          </cell>
          <cell r="J60">
            <v>72</v>
          </cell>
          <cell r="K60">
            <v>75</v>
          </cell>
          <cell r="L60">
            <v>72</v>
          </cell>
          <cell r="M60">
            <v>69</v>
          </cell>
          <cell r="N60">
            <v>74</v>
          </cell>
          <cell r="O60">
            <v>89</v>
          </cell>
          <cell r="P60">
            <v>89</v>
          </cell>
          <cell r="Q60">
            <v>92</v>
          </cell>
          <cell r="R60">
            <v>86</v>
          </cell>
          <cell r="S60">
            <v>90</v>
          </cell>
          <cell r="T60">
            <v>90</v>
          </cell>
          <cell r="U60">
            <v>99</v>
          </cell>
          <cell r="V60">
            <v>99</v>
          </cell>
          <cell r="W60">
            <v>94</v>
          </cell>
          <cell r="X60">
            <v>93</v>
          </cell>
          <cell r="Y60">
            <v>87</v>
          </cell>
          <cell r="Z60">
            <v>88</v>
          </cell>
          <cell r="AA60">
            <v>85</v>
          </cell>
          <cell r="AB60">
            <v>79</v>
          </cell>
          <cell r="AC60">
            <v>90</v>
          </cell>
          <cell r="AD60">
            <v>101</v>
          </cell>
          <cell r="AE60">
            <v>107</v>
          </cell>
          <cell r="AF60">
            <v>108</v>
          </cell>
          <cell r="AG60">
            <v>105</v>
          </cell>
          <cell r="AH60">
            <v>110</v>
          </cell>
          <cell r="AI60">
            <v>124</v>
          </cell>
          <cell r="AJ60">
            <v>119</v>
          </cell>
          <cell r="AK60">
            <v>122</v>
          </cell>
          <cell r="AL60">
            <v>117</v>
          </cell>
          <cell r="AM60">
            <v>111</v>
          </cell>
          <cell r="AN60">
            <v>126</v>
          </cell>
          <cell r="AO60">
            <v>131</v>
          </cell>
          <cell r="AP60">
            <v>128</v>
          </cell>
          <cell r="AQ60">
            <v>134</v>
          </cell>
          <cell r="AR60">
            <v>125</v>
          </cell>
          <cell r="AS60">
            <v>127</v>
          </cell>
          <cell r="AT60">
            <v>128</v>
          </cell>
          <cell r="AU60">
            <v>123</v>
          </cell>
          <cell r="AV60">
            <v>121</v>
          </cell>
          <cell r="AW60">
            <v>131</v>
          </cell>
          <cell r="AX60">
            <v>126</v>
          </cell>
          <cell r="AY60">
            <v>126</v>
          </cell>
          <cell r="AZ60">
            <v>133</v>
          </cell>
          <cell r="BA60">
            <v>135</v>
          </cell>
          <cell r="BB60">
            <v>141</v>
          </cell>
          <cell r="BC60">
            <v>144</v>
          </cell>
          <cell r="BD60">
            <v>145</v>
          </cell>
          <cell r="BE60">
            <v>150</v>
          </cell>
          <cell r="BF60">
            <v>137</v>
          </cell>
          <cell r="BG60">
            <v>133</v>
          </cell>
          <cell r="BH60">
            <v>126</v>
          </cell>
          <cell r="BI60">
            <v>116</v>
          </cell>
          <cell r="BJ60">
            <v>120</v>
          </cell>
          <cell r="BK60">
            <v>133.83333333333334</v>
          </cell>
        </row>
        <row r="61">
          <cell r="B61" t="str">
            <v>SAN JUAN</v>
          </cell>
          <cell r="C61" t="str">
            <v>NR</v>
          </cell>
          <cell r="D61" t="str">
            <v>NR</v>
          </cell>
          <cell r="E61" t="str">
            <v>NR</v>
          </cell>
          <cell r="F61" t="str">
            <v>NR</v>
          </cell>
          <cell r="G61" t="str">
            <v>NR</v>
          </cell>
          <cell r="H61" t="str">
            <v>NR</v>
          </cell>
          <cell r="I61" t="str">
            <v>NR</v>
          </cell>
          <cell r="J61" t="str">
            <v>NR</v>
          </cell>
          <cell r="K61" t="str">
            <v>NR</v>
          </cell>
          <cell r="L61" t="str">
            <v>NR</v>
          </cell>
          <cell r="M61" t="str">
            <v>NR</v>
          </cell>
          <cell r="N61" t="str">
            <v>NR</v>
          </cell>
          <cell r="O61" t="str">
            <v>NR</v>
          </cell>
          <cell r="P61" t="str">
            <v>NR</v>
          </cell>
          <cell r="Q61" t="str">
            <v>NR</v>
          </cell>
          <cell r="R61" t="str">
            <v>NR</v>
          </cell>
          <cell r="S61" t="str">
            <v>NR</v>
          </cell>
          <cell r="T61" t="str">
            <v>NR</v>
          </cell>
          <cell r="U61" t="str">
            <v>NR</v>
          </cell>
          <cell r="V61" t="str">
            <v>NR</v>
          </cell>
          <cell r="W61" t="str">
            <v>NR</v>
          </cell>
          <cell r="X61" t="str">
            <v>NR</v>
          </cell>
          <cell r="Y61" t="str">
            <v>NR</v>
          </cell>
          <cell r="Z61" t="str">
            <v>NR</v>
          </cell>
          <cell r="AA61" t="str">
            <v>NR</v>
          </cell>
          <cell r="AB61" t="str">
            <v>NR</v>
          </cell>
          <cell r="AC61" t="str">
            <v>NR</v>
          </cell>
          <cell r="AD61" t="str">
            <v>NR</v>
          </cell>
          <cell r="AE61" t="str">
            <v>NR</v>
          </cell>
          <cell r="AF61" t="str">
            <v>NR</v>
          </cell>
          <cell r="AG61" t="str">
            <v>NR</v>
          </cell>
          <cell r="AH61" t="str">
            <v>NR</v>
          </cell>
          <cell r="AI61" t="str">
            <v>NR</v>
          </cell>
          <cell r="AJ61" t="str">
            <v>NR</v>
          </cell>
          <cell r="AK61" t="str">
            <v>NR</v>
          </cell>
          <cell r="AL61" t="str">
            <v>NR</v>
          </cell>
          <cell r="AM61" t="str">
            <v>NR</v>
          </cell>
          <cell r="AN61" t="str">
            <v>NR</v>
          </cell>
          <cell r="AO61" t="str">
            <v>NR</v>
          </cell>
          <cell r="AP61" t="str">
            <v>NR</v>
          </cell>
          <cell r="AQ61" t="str">
            <v>NR</v>
          </cell>
          <cell r="AR61" t="str">
            <v>NR</v>
          </cell>
          <cell r="AS61" t="str">
            <v>NR</v>
          </cell>
          <cell r="AT61" t="str">
            <v>NR</v>
          </cell>
          <cell r="AU61" t="str">
            <v>NR</v>
          </cell>
          <cell r="AV61" t="str">
            <v>NR</v>
          </cell>
          <cell r="AW61" t="str">
            <v>NR</v>
          </cell>
          <cell r="AX61" t="str">
            <v>NR</v>
          </cell>
          <cell r="AY61" t="str">
            <v>NR</v>
          </cell>
          <cell r="AZ61" t="str">
            <v>NR</v>
          </cell>
          <cell r="BA61" t="str">
            <v>NR</v>
          </cell>
          <cell r="BB61" t="str">
            <v>NR</v>
          </cell>
          <cell r="BC61" t="str">
            <v>NR</v>
          </cell>
          <cell r="BD61" t="str">
            <v>NR</v>
          </cell>
          <cell r="BE61" t="str">
            <v>NR</v>
          </cell>
          <cell r="BF61" t="str">
            <v>NR</v>
          </cell>
          <cell r="BG61" t="str">
            <v>NR</v>
          </cell>
          <cell r="BH61" t="str">
            <v>NR</v>
          </cell>
          <cell r="BI61" t="str">
            <v>NR</v>
          </cell>
          <cell r="BJ61" t="str">
            <v>NR</v>
          </cell>
          <cell r="BK61" t="e">
            <v>#DIV/0!</v>
          </cell>
        </row>
        <row r="62">
          <cell r="B62" t="str">
            <v>SAN MIGUEL</v>
          </cell>
          <cell r="C62">
            <v>100</v>
          </cell>
          <cell r="D62">
            <v>99</v>
          </cell>
          <cell r="E62">
            <v>106</v>
          </cell>
          <cell r="F62">
            <v>118</v>
          </cell>
          <cell r="G62">
            <v>126</v>
          </cell>
          <cell r="H62">
            <v>130</v>
          </cell>
          <cell r="I62">
            <v>132</v>
          </cell>
          <cell r="J62">
            <v>126</v>
          </cell>
          <cell r="K62">
            <v>132</v>
          </cell>
          <cell r="L62">
            <v>125</v>
          </cell>
          <cell r="M62">
            <v>121</v>
          </cell>
          <cell r="N62">
            <v>114</v>
          </cell>
          <cell r="O62">
            <v>139</v>
          </cell>
          <cell r="P62">
            <v>140</v>
          </cell>
          <cell r="Q62">
            <v>136</v>
          </cell>
          <cell r="R62">
            <v>137</v>
          </cell>
          <cell r="S62">
            <v>135</v>
          </cell>
          <cell r="T62">
            <v>141</v>
          </cell>
          <cell r="U62">
            <v>138</v>
          </cell>
          <cell r="V62">
            <v>151</v>
          </cell>
          <cell r="W62">
            <v>149</v>
          </cell>
          <cell r="X62">
            <v>138</v>
          </cell>
          <cell r="Y62">
            <v>130</v>
          </cell>
          <cell r="Z62">
            <v>121</v>
          </cell>
          <cell r="AA62">
            <v>129</v>
          </cell>
          <cell r="AB62">
            <v>140</v>
          </cell>
          <cell r="AC62">
            <v>154</v>
          </cell>
          <cell r="AD62">
            <v>157</v>
          </cell>
          <cell r="AE62">
            <v>152</v>
          </cell>
          <cell r="AF62">
            <v>154</v>
          </cell>
          <cell r="AG62">
            <v>141</v>
          </cell>
          <cell r="AH62">
            <v>137</v>
          </cell>
          <cell r="AI62">
            <v>141</v>
          </cell>
          <cell r="AJ62">
            <v>141</v>
          </cell>
          <cell r="AK62">
            <v>134</v>
          </cell>
          <cell r="AL62">
            <v>138</v>
          </cell>
          <cell r="AM62">
            <v>133</v>
          </cell>
          <cell r="AN62">
            <v>130</v>
          </cell>
          <cell r="AO62">
            <v>130</v>
          </cell>
          <cell r="AP62">
            <v>127</v>
          </cell>
          <cell r="AQ62">
            <v>126</v>
          </cell>
          <cell r="AR62">
            <v>120</v>
          </cell>
          <cell r="AS62">
            <v>128</v>
          </cell>
          <cell r="AT62">
            <v>136</v>
          </cell>
          <cell r="AU62">
            <v>143</v>
          </cell>
          <cell r="AV62">
            <v>154</v>
          </cell>
          <cell r="AW62">
            <v>156</v>
          </cell>
          <cell r="AX62">
            <v>153</v>
          </cell>
          <cell r="AY62">
            <v>157</v>
          </cell>
          <cell r="AZ62">
            <v>158</v>
          </cell>
          <cell r="BA62">
            <v>156</v>
          </cell>
          <cell r="BB62">
            <v>155</v>
          </cell>
          <cell r="BC62">
            <v>155</v>
          </cell>
          <cell r="BD62">
            <v>148</v>
          </cell>
          <cell r="BE62">
            <v>131</v>
          </cell>
          <cell r="BF62">
            <v>124</v>
          </cell>
          <cell r="BG62">
            <v>129</v>
          </cell>
          <cell r="BH62">
            <v>122</v>
          </cell>
          <cell r="BI62">
            <v>117</v>
          </cell>
          <cell r="BJ62">
            <v>124</v>
          </cell>
          <cell r="BK62">
            <v>139.66666666666666</v>
          </cell>
        </row>
        <row r="63">
          <cell r="B63" t="str">
            <v>SEDGWICK</v>
          </cell>
          <cell r="C63" t="str">
            <v>NR</v>
          </cell>
          <cell r="D63" t="str">
            <v>NR</v>
          </cell>
          <cell r="E63" t="str">
            <v>NR</v>
          </cell>
          <cell r="F63" t="str">
            <v>NR</v>
          </cell>
          <cell r="G63" t="str">
            <v>NR</v>
          </cell>
          <cell r="H63" t="str">
            <v>NR</v>
          </cell>
          <cell r="I63" t="str">
            <v>NR</v>
          </cell>
          <cell r="J63" t="str">
            <v>NR</v>
          </cell>
          <cell r="K63" t="str">
            <v>NR</v>
          </cell>
          <cell r="L63" t="str">
            <v>NR</v>
          </cell>
          <cell r="M63" t="str">
            <v>NR</v>
          </cell>
          <cell r="N63" t="str">
            <v>NR</v>
          </cell>
          <cell r="O63" t="str">
            <v>NR</v>
          </cell>
          <cell r="P63" t="str">
            <v>NR</v>
          </cell>
          <cell r="Q63" t="str">
            <v>NR</v>
          </cell>
          <cell r="R63" t="str">
            <v>NR</v>
          </cell>
          <cell r="S63" t="str">
            <v>NR</v>
          </cell>
          <cell r="T63" t="str">
            <v>NR</v>
          </cell>
          <cell r="U63" t="str">
            <v>NR</v>
          </cell>
          <cell r="V63" t="str">
            <v>NR</v>
          </cell>
          <cell r="W63" t="str">
            <v>NR</v>
          </cell>
          <cell r="X63" t="str">
            <v>NR</v>
          </cell>
          <cell r="Y63" t="str">
            <v>NR</v>
          </cell>
          <cell r="Z63" t="str">
            <v>NR</v>
          </cell>
          <cell r="AA63" t="str">
            <v>NR</v>
          </cell>
          <cell r="AB63" t="str">
            <v>NR</v>
          </cell>
          <cell r="AC63" t="str">
            <v>NR</v>
          </cell>
          <cell r="AD63" t="str">
            <v>NR</v>
          </cell>
          <cell r="AE63">
            <v>32</v>
          </cell>
          <cell r="AF63">
            <v>31</v>
          </cell>
          <cell r="AG63">
            <v>33</v>
          </cell>
          <cell r="AH63">
            <v>30</v>
          </cell>
          <cell r="AI63" t="str">
            <v>NR</v>
          </cell>
          <cell r="AJ63" t="str">
            <v>NR</v>
          </cell>
          <cell r="AK63" t="str">
            <v>NR</v>
          </cell>
          <cell r="AL63" t="str">
            <v>NR</v>
          </cell>
          <cell r="AM63" t="str">
            <v>NR</v>
          </cell>
          <cell r="AN63" t="str">
            <v>NR</v>
          </cell>
          <cell r="AO63" t="str">
            <v>NR</v>
          </cell>
          <cell r="AP63">
            <v>32</v>
          </cell>
          <cell r="AQ63">
            <v>33</v>
          </cell>
          <cell r="AR63" t="str">
            <v>NR</v>
          </cell>
          <cell r="AS63" t="str">
            <v>NR</v>
          </cell>
          <cell r="AT63" t="str">
            <v>NR</v>
          </cell>
          <cell r="AU63" t="str">
            <v>NR</v>
          </cell>
          <cell r="AV63" t="str">
            <v>NR</v>
          </cell>
          <cell r="AW63" t="str">
            <v>NR</v>
          </cell>
          <cell r="AX63" t="str">
            <v>NR</v>
          </cell>
          <cell r="AY63" t="str">
            <v>NR</v>
          </cell>
          <cell r="AZ63" t="str">
            <v>NR</v>
          </cell>
          <cell r="BA63" t="str">
            <v>NR</v>
          </cell>
          <cell r="BB63" t="str">
            <v>NR</v>
          </cell>
          <cell r="BC63" t="str">
            <v>NR</v>
          </cell>
          <cell r="BD63" t="str">
            <v>NR</v>
          </cell>
          <cell r="BE63" t="str">
            <v>NR</v>
          </cell>
          <cell r="BF63" t="str">
            <v>NR</v>
          </cell>
          <cell r="BG63" t="str">
            <v>NR</v>
          </cell>
          <cell r="BH63" t="str">
            <v>NR</v>
          </cell>
          <cell r="BI63" t="str">
            <v>NR</v>
          </cell>
          <cell r="BJ63" t="str">
            <v>NR</v>
          </cell>
          <cell r="BK63" t="e">
            <v>#DIV/0!</v>
          </cell>
        </row>
        <row r="64">
          <cell r="B64" t="str">
            <v>SUMMIT</v>
          </cell>
          <cell r="C64">
            <v>297</v>
          </cell>
          <cell r="D64">
            <v>295</v>
          </cell>
          <cell r="E64">
            <v>300</v>
          </cell>
          <cell r="F64">
            <v>317</v>
          </cell>
          <cell r="G64">
            <v>326</v>
          </cell>
          <cell r="H64">
            <v>334</v>
          </cell>
          <cell r="I64">
            <v>331</v>
          </cell>
          <cell r="J64">
            <v>346</v>
          </cell>
          <cell r="K64">
            <v>337</v>
          </cell>
          <cell r="L64">
            <v>341</v>
          </cell>
          <cell r="M64">
            <v>341</v>
          </cell>
          <cell r="N64">
            <v>379</v>
          </cell>
          <cell r="O64">
            <v>392</v>
          </cell>
          <cell r="P64">
            <v>409</v>
          </cell>
          <cell r="Q64">
            <v>414</v>
          </cell>
          <cell r="R64">
            <v>426</v>
          </cell>
          <cell r="S64">
            <v>426</v>
          </cell>
          <cell r="T64">
            <v>431</v>
          </cell>
          <cell r="U64">
            <v>453</v>
          </cell>
          <cell r="V64">
            <v>462</v>
          </cell>
          <cell r="W64">
            <v>460</v>
          </cell>
          <cell r="X64">
            <v>472</v>
          </cell>
          <cell r="Y64">
            <v>479</v>
          </cell>
          <cell r="Z64">
            <v>493</v>
          </cell>
          <cell r="AA64">
            <v>506</v>
          </cell>
          <cell r="AB64">
            <v>509</v>
          </cell>
          <cell r="AC64">
            <v>565</v>
          </cell>
          <cell r="AD64">
            <v>575</v>
          </cell>
          <cell r="AE64">
            <v>587</v>
          </cell>
          <cell r="AF64">
            <v>592</v>
          </cell>
          <cell r="AG64">
            <v>579</v>
          </cell>
          <cell r="AH64">
            <v>604</v>
          </cell>
          <cell r="AI64">
            <v>596</v>
          </cell>
          <cell r="AJ64">
            <v>573</v>
          </cell>
          <cell r="AK64">
            <v>567</v>
          </cell>
          <cell r="AL64">
            <v>560</v>
          </cell>
          <cell r="AM64">
            <v>554</v>
          </cell>
          <cell r="AN64">
            <v>565</v>
          </cell>
          <cell r="AO64">
            <v>560</v>
          </cell>
          <cell r="AP64">
            <v>571</v>
          </cell>
          <cell r="AQ64">
            <v>583</v>
          </cell>
          <cell r="AR64">
            <v>566</v>
          </cell>
          <cell r="AS64">
            <v>554</v>
          </cell>
          <cell r="AT64">
            <v>550</v>
          </cell>
          <cell r="AU64">
            <v>546</v>
          </cell>
          <cell r="AV64">
            <v>539</v>
          </cell>
          <cell r="AW64">
            <v>548</v>
          </cell>
          <cell r="AX64">
            <v>544</v>
          </cell>
          <cell r="AY64">
            <v>522</v>
          </cell>
          <cell r="AZ64">
            <v>517</v>
          </cell>
          <cell r="BA64">
            <v>528</v>
          </cell>
          <cell r="BB64">
            <v>513</v>
          </cell>
          <cell r="BC64">
            <v>507</v>
          </cell>
          <cell r="BD64">
            <v>519</v>
          </cell>
          <cell r="BE64">
            <v>522</v>
          </cell>
          <cell r="BF64">
            <v>504</v>
          </cell>
          <cell r="BG64">
            <v>516</v>
          </cell>
          <cell r="BH64">
            <v>531</v>
          </cell>
          <cell r="BI64">
            <v>518</v>
          </cell>
          <cell r="BJ64">
            <v>528</v>
          </cell>
          <cell r="BK64">
            <v>518.75</v>
          </cell>
        </row>
        <row r="65">
          <cell r="B65" t="str">
            <v>TELLER</v>
          </cell>
          <cell r="C65">
            <v>171</v>
          </cell>
          <cell r="D65">
            <v>178</v>
          </cell>
          <cell r="E65">
            <v>180</v>
          </cell>
          <cell r="F65">
            <v>178</v>
          </cell>
          <cell r="G65">
            <v>179</v>
          </cell>
          <cell r="H65">
            <v>168</v>
          </cell>
          <cell r="I65">
            <v>174</v>
          </cell>
          <cell r="J65">
            <v>177</v>
          </cell>
          <cell r="K65">
            <v>183</v>
          </cell>
          <cell r="L65">
            <v>171</v>
          </cell>
          <cell r="M65">
            <v>178</v>
          </cell>
          <cell r="N65">
            <v>179</v>
          </cell>
          <cell r="O65">
            <v>197</v>
          </cell>
          <cell r="P65">
            <v>203</v>
          </cell>
          <cell r="Q65">
            <v>206</v>
          </cell>
          <cell r="R65">
            <v>213</v>
          </cell>
          <cell r="S65">
            <v>221</v>
          </cell>
          <cell r="T65">
            <v>223</v>
          </cell>
          <cell r="U65">
            <v>230</v>
          </cell>
          <cell r="V65">
            <v>244</v>
          </cell>
          <cell r="W65">
            <v>234</v>
          </cell>
          <cell r="X65">
            <v>226</v>
          </cell>
          <cell r="Y65">
            <v>223</v>
          </cell>
          <cell r="Z65">
            <v>239</v>
          </cell>
          <cell r="AA65">
            <v>223</v>
          </cell>
          <cell r="AB65">
            <v>231</v>
          </cell>
          <cell r="AC65">
            <v>251</v>
          </cell>
          <cell r="AD65">
            <v>246</v>
          </cell>
          <cell r="AE65">
            <v>245</v>
          </cell>
          <cell r="AF65">
            <v>237</v>
          </cell>
          <cell r="AG65">
            <v>231</v>
          </cell>
          <cell r="AH65">
            <v>233</v>
          </cell>
          <cell r="AI65">
            <v>225</v>
          </cell>
          <cell r="AJ65">
            <v>226</v>
          </cell>
          <cell r="AK65">
            <v>241</v>
          </cell>
          <cell r="AL65">
            <v>232</v>
          </cell>
          <cell r="AM65">
            <v>245</v>
          </cell>
          <cell r="AN65">
            <v>282</v>
          </cell>
          <cell r="AO65">
            <v>270</v>
          </cell>
          <cell r="AP65">
            <v>280</v>
          </cell>
          <cell r="AQ65">
            <v>282</v>
          </cell>
          <cell r="AR65">
            <v>275</v>
          </cell>
          <cell r="AS65">
            <v>265</v>
          </cell>
          <cell r="AT65">
            <v>240</v>
          </cell>
          <cell r="AU65">
            <v>240</v>
          </cell>
          <cell r="AV65">
            <v>236</v>
          </cell>
          <cell r="AW65">
            <v>246</v>
          </cell>
          <cell r="AX65">
            <v>230</v>
          </cell>
          <cell r="AY65">
            <v>237</v>
          </cell>
          <cell r="AZ65">
            <v>247</v>
          </cell>
          <cell r="BA65">
            <v>260</v>
          </cell>
          <cell r="BB65">
            <v>272</v>
          </cell>
          <cell r="BC65">
            <v>251</v>
          </cell>
          <cell r="BD65">
            <v>233</v>
          </cell>
          <cell r="BE65">
            <v>227</v>
          </cell>
          <cell r="BF65">
            <v>230</v>
          </cell>
          <cell r="BG65">
            <v>216</v>
          </cell>
          <cell r="BH65">
            <v>220</v>
          </cell>
          <cell r="BI65">
            <v>202</v>
          </cell>
          <cell r="BJ65">
            <v>219</v>
          </cell>
          <cell r="BK65">
            <v>234.5</v>
          </cell>
        </row>
        <row r="66">
          <cell r="B66" t="str">
            <v>WASHINGTON</v>
          </cell>
          <cell r="C66">
            <v>75</v>
          </cell>
          <cell r="D66">
            <v>76</v>
          </cell>
          <cell r="E66">
            <v>74</v>
          </cell>
          <cell r="F66">
            <v>78</v>
          </cell>
          <cell r="G66">
            <v>75</v>
          </cell>
          <cell r="H66">
            <v>76</v>
          </cell>
          <cell r="I66">
            <v>78</v>
          </cell>
          <cell r="J66">
            <v>76</v>
          </cell>
          <cell r="K66">
            <v>81</v>
          </cell>
          <cell r="L66">
            <v>66</v>
          </cell>
          <cell r="M66">
            <v>73</v>
          </cell>
          <cell r="N66">
            <v>71</v>
          </cell>
          <cell r="O66">
            <v>76</v>
          </cell>
          <cell r="P66">
            <v>79</v>
          </cell>
          <cell r="Q66">
            <v>77</v>
          </cell>
          <cell r="R66">
            <v>85</v>
          </cell>
          <cell r="S66">
            <v>89</v>
          </cell>
          <cell r="T66">
            <v>89</v>
          </cell>
          <cell r="U66">
            <v>96</v>
          </cell>
          <cell r="V66">
            <v>96</v>
          </cell>
          <cell r="W66">
            <v>102</v>
          </cell>
          <cell r="X66">
            <v>91</v>
          </cell>
          <cell r="Y66">
            <v>84</v>
          </cell>
          <cell r="Z66">
            <v>92</v>
          </cell>
          <cell r="AA66">
            <v>88</v>
          </cell>
          <cell r="AB66">
            <v>83</v>
          </cell>
          <cell r="AC66">
            <v>100</v>
          </cell>
          <cell r="AD66">
            <v>101</v>
          </cell>
          <cell r="AE66">
            <v>97</v>
          </cell>
          <cell r="AF66">
            <v>99</v>
          </cell>
          <cell r="AG66">
            <v>87</v>
          </cell>
          <cell r="AH66">
            <v>89</v>
          </cell>
          <cell r="AI66">
            <v>81</v>
          </cell>
          <cell r="AJ66">
            <v>91</v>
          </cell>
          <cell r="AK66">
            <v>86</v>
          </cell>
          <cell r="AL66">
            <v>83</v>
          </cell>
          <cell r="AM66">
            <v>88</v>
          </cell>
          <cell r="AN66">
            <v>99</v>
          </cell>
          <cell r="AO66">
            <v>102</v>
          </cell>
          <cell r="AP66">
            <v>111</v>
          </cell>
          <cell r="AQ66">
            <v>114</v>
          </cell>
          <cell r="AR66">
            <v>102</v>
          </cell>
          <cell r="AS66">
            <v>102</v>
          </cell>
          <cell r="AT66">
            <v>98</v>
          </cell>
          <cell r="AU66">
            <v>91</v>
          </cell>
          <cell r="AV66">
            <v>100</v>
          </cell>
          <cell r="AW66">
            <v>95</v>
          </cell>
          <cell r="AX66">
            <v>91</v>
          </cell>
          <cell r="AY66">
            <v>103</v>
          </cell>
          <cell r="AZ66">
            <v>95</v>
          </cell>
          <cell r="BA66">
            <v>107</v>
          </cell>
          <cell r="BB66">
            <v>102</v>
          </cell>
          <cell r="BC66">
            <v>107</v>
          </cell>
          <cell r="BD66">
            <v>112</v>
          </cell>
          <cell r="BE66">
            <v>98</v>
          </cell>
          <cell r="BF66">
            <v>94</v>
          </cell>
          <cell r="BG66">
            <v>89</v>
          </cell>
          <cell r="BH66">
            <v>90</v>
          </cell>
          <cell r="BI66">
            <v>93</v>
          </cell>
          <cell r="BJ66">
            <v>95</v>
          </cell>
          <cell r="BK66">
            <v>98.75</v>
          </cell>
        </row>
        <row r="67">
          <cell r="B67" t="str">
            <v>WELD</v>
          </cell>
          <cell r="C67">
            <v>3578</v>
          </cell>
          <cell r="D67">
            <v>3610</v>
          </cell>
          <cell r="E67">
            <v>3676</v>
          </cell>
          <cell r="F67">
            <v>3659</v>
          </cell>
          <cell r="G67">
            <v>3668</v>
          </cell>
          <cell r="H67">
            <v>3592</v>
          </cell>
          <cell r="I67">
            <v>3477</v>
          </cell>
          <cell r="J67">
            <v>3303</v>
          </cell>
          <cell r="K67">
            <v>3321</v>
          </cell>
          <cell r="L67">
            <v>3209</v>
          </cell>
          <cell r="M67">
            <v>3172</v>
          </cell>
          <cell r="N67">
            <v>3299</v>
          </cell>
          <cell r="O67">
            <v>3529</v>
          </cell>
          <cell r="P67">
            <v>3633</v>
          </cell>
          <cell r="Q67">
            <v>3771</v>
          </cell>
          <cell r="R67">
            <v>3880</v>
          </cell>
          <cell r="S67">
            <v>3975</v>
          </cell>
          <cell r="T67">
            <v>4069</v>
          </cell>
          <cell r="U67">
            <v>4174</v>
          </cell>
          <cell r="V67">
            <v>4342</v>
          </cell>
          <cell r="W67">
            <v>4417</v>
          </cell>
          <cell r="X67">
            <v>4359</v>
          </cell>
          <cell r="Y67">
            <v>4293</v>
          </cell>
          <cell r="Z67">
            <v>4391</v>
          </cell>
          <cell r="AA67">
            <v>4480</v>
          </cell>
          <cell r="AB67">
            <v>4583</v>
          </cell>
          <cell r="AC67">
            <v>5183</v>
          </cell>
          <cell r="AD67">
            <v>5289</v>
          </cell>
          <cell r="AE67">
            <v>5398</v>
          </cell>
          <cell r="AF67">
            <v>5422</v>
          </cell>
          <cell r="AG67">
            <v>5474</v>
          </cell>
          <cell r="AH67">
            <v>5571</v>
          </cell>
          <cell r="AI67">
            <v>5529</v>
          </cell>
          <cell r="AJ67">
            <v>5593</v>
          </cell>
          <cell r="AK67">
            <v>5572</v>
          </cell>
          <cell r="AL67">
            <v>5503</v>
          </cell>
          <cell r="AM67">
            <v>5525</v>
          </cell>
          <cell r="AN67">
            <v>5994</v>
          </cell>
          <cell r="AO67">
            <v>6149</v>
          </cell>
          <cell r="AP67">
            <v>6583</v>
          </cell>
          <cell r="AQ67">
            <v>6592</v>
          </cell>
          <cell r="AR67">
            <v>6046</v>
          </cell>
          <cell r="AS67">
            <v>6113</v>
          </cell>
          <cell r="AT67">
            <v>6107</v>
          </cell>
          <cell r="AU67">
            <v>6005</v>
          </cell>
          <cell r="AV67">
            <v>5983</v>
          </cell>
          <cell r="AW67">
            <v>6224</v>
          </cell>
          <cell r="AX67">
            <v>6042</v>
          </cell>
          <cell r="AY67">
            <v>6038</v>
          </cell>
          <cell r="AZ67">
            <v>6100</v>
          </cell>
          <cell r="BA67">
            <v>6117</v>
          </cell>
          <cell r="BB67">
            <v>6150</v>
          </cell>
          <cell r="BC67">
            <v>6085</v>
          </cell>
          <cell r="BD67">
            <v>5876</v>
          </cell>
          <cell r="BE67">
            <v>5886</v>
          </cell>
          <cell r="BF67">
            <v>5809</v>
          </cell>
          <cell r="BG67">
            <v>5718</v>
          </cell>
          <cell r="BH67">
            <v>5737</v>
          </cell>
          <cell r="BI67">
            <v>5628</v>
          </cell>
          <cell r="BJ67">
            <v>5622</v>
          </cell>
          <cell r="BK67">
            <v>5897.166666666667</v>
          </cell>
        </row>
        <row r="68">
          <cell r="B68" t="str">
            <v>YUMA</v>
          </cell>
          <cell r="C68">
            <v>147</v>
          </cell>
          <cell r="D68">
            <v>155</v>
          </cell>
          <cell r="E68">
            <v>161</v>
          </cell>
          <cell r="F68">
            <v>164</v>
          </cell>
          <cell r="G68">
            <v>177</v>
          </cell>
          <cell r="H68">
            <v>167</v>
          </cell>
          <cell r="I68">
            <v>170</v>
          </cell>
          <cell r="J68">
            <v>158</v>
          </cell>
          <cell r="K68">
            <v>162</v>
          </cell>
          <cell r="L68">
            <v>161</v>
          </cell>
          <cell r="M68">
            <v>139</v>
          </cell>
          <cell r="N68">
            <v>174</v>
          </cell>
          <cell r="O68">
            <v>194</v>
          </cell>
          <cell r="P68">
            <v>185</v>
          </cell>
          <cell r="Q68">
            <v>192</v>
          </cell>
          <cell r="R68">
            <v>197</v>
          </cell>
          <cell r="S68">
            <v>199</v>
          </cell>
          <cell r="T68">
            <v>202</v>
          </cell>
          <cell r="U68">
            <v>198</v>
          </cell>
          <cell r="V68">
            <v>205</v>
          </cell>
          <cell r="W68">
            <v>211</v>
          </cell>
          <cell r="X68">
            <v>213</v>
          </cell>
          <cell r="Y68">
            <v>219</v>
          </cell>
          <cell r="Z68">
            <v>239</v>
          </cell>
          <cell r="AA68">
            <v>240</v>
          </cell>
          <cell r="AB68">
            <v>255</v>
          </cell>
          <cell r="AC68">
            <v>278</v>
          </cell>
          <cell r="AD68">
            <v>283</v>
          </cell>
          <cell r="AE68">
            <v>293</v>
          </cell>
          <cell r="AF68">
            <v>281</v>
          </cell>
          <cell r="AG68">
            <v>288</v>
          </cell>
          <cell r="AH68">
            <v>283</v>
          </cell>
          <cell r="AI68">
            <v>277</v>
          </cell>
          <cell r="AJ68">
            <v>291</v>
          </cell>
          <cell r="AK68">
            <v>284</v>
          </cell>
          <cell r="AL68">
            <v>310</v>
          </cell>
          <cell r="AM68">
            <v>292</v>
          </cell>
          <cell r="AN68">
            <v>317</v>
          </cell>
          <cell r="AO68">
            <v>290</v>
          </cell>
          <cell r="AP68">
            <v>307</v>
          </cell>
          <cell r="AQ68">
            <v>306</v>
          </cell>
          <cell r="AR68">
            <v>304</v>
          </cell>
          <cell r="AS68">
            <v>297</v>
          </cell>
          <cell r="AT68">
            <v>303</v>
          </cell>
          <cell r="AU68">
            <v>296</v>
          </cell>
          <cell r="AV68">
            <v>296</v>
          </cell>
          <cell r="AW68">
            <v>292</v>
          </cell>
          <cell r="AX68">
            <v>291</v>
          </cell>
          <cell r="AY68">
            <v>316</v>
          </cell>
          <cell r="AZ68">
            <v>321</v>
          </cell>
          <cell r="BA68">
            <v>346</v>
          </cell>
          <cell r="BB68">
            <v>354</v>
          </cell>
          <cell r="BC68">
            <v>348</v>
          </cell>
          <cell r="BD68">
            <v>339</v>
          </cell>
          <cell r="BE68">
            <v>350</v>
          </cell>
          <cell r="BF68">
            <v>352</v>
          </cell>
          <cell r="BG68">
            <v>341</v>
          </cell>
          <cell r="BH68">
            <v>345</v>
          </cell>
          <cell r="BI68">
            <v>345</v>
          </cell>
          <cell r="BJ68">
            <v>328</v>
          </cell>
          <cell r="BK68">
            <v>340.41666666666669</v>
          </cell>
        </row>
        <row r="69">
          <cell r="B69" t="str">
            <v>UNKNOWN</v>
          </cell>
          <cell r="C69">
            <v>11</v>
          </cell>
          <cell r="D69">
            <v>10</v>
          </cell>
          <cell r="E69">
            <v>8</v>
          </cell>
          <cell r="F69">
            <v>18</v>
          </cell>
          <cell r="G69">
            <v>6</v>
          </cell>
          <cell r="H69">
            <v>9</v>
          </cell>
          <cell r="I69">
            <v>4</v>
          </cell>
          <cell r="J69">
            <v>15</v>
          </cell>
          <cell r="K69">
            <v>10</v>
          </cell>
          <cell r="L69">
            <v>0</v>
          </cell>
          <cell r="M69">
            <v>5</v>
          </cell>
          <cell r="N69">
            <v>0</v>
          </cell>
          <cell r="O69">
            <v>1</v>
          </cell>
          <cell r="P69">
            <v>8</v>
          </cell>
          <cell r="Q69">
            <v>3</v>
          </cell>
          <cell r="R69">
            <v>2</v>
          </cell>
          <cell r="S69">
            <v>4</v>
          </cell>
          <cell r="T69">
            <v>5</v>
          </cell>
          <cell r="U69">
            <v>2</v>
          </cell>
          <cell r="V69">
            <v>7</v>
          </cell>
          <cell r="W69">
            <v>11</v>
          </cell>
          <cell r="X69">
            <v>6</v>
          </cell>
          <cell r="Y69">
            <v>10</v>
          </cell>
          <cell r="Z69">
            <v>3</v>
          </cell>
          <cell r="AA69">
            <v>0</v>
          </cell>
          <cell r="AB69">
            <v>0</v>
          </cell>
          <cell r="AC69">
            <v>61</v>
          </cell>
          <cell r="AD69">
            <v>59</v>
          </cell>
          <cell r="AE69">
            <v>53</v>
          </cell>
          <cell r="AF69">
            <v>54</v>
          </cell>
          <cell r="AG69">
            <v>49</v>
          </cell>
          <cell r="AH69">
            <v>32</v>
          </cell>
          <cell r="AI69">
            <v>28</v>
          </cell>
          <cell r="AJ69">
            <v>27</v>
          </cell>
          <cell r="AK69">
            <v>26</v>
          </cell>
          <cell r="AL69">
            <v>26</v>
          </cell>
          <cell r="AM69">
            <v>26</v>
          </cell>
          <cell r="AN69">
            <v>24</v>
          </cell>
          <cell r="AO69">
            <v>21</v>
          </cell>
          <cell r="AP69">
            <v>20</v>
          </cell>
          <cell r="AQ69">
            <v>16</v>
          </cell>
          <cell r="AR69">
            <v>16</v>
          </cell>
          <cell r="AS69">
            <v>16</v>
          </cell>
          <cell r="AT69">
            <v>16</v>
          </cell>
          <cell r="AU69">
            <v>16</v>
          </cell>
          <cell r="AV69">
            <v>16</v>
          </cell>
          <cell r="AW69">
            <v>13</v>
          </cell>
          <cell r="AX69">
            <v>13</v>
          </cell>
          <cell r="AY69">
            <v>13</v>
          </cell>
          <cell r="AZ69">
            <v>12</v>
          </cell>
          <cell r="BA69">
            <v>12</v>
          </cell>
          <cell r="BB69">
            <v>12</v>
          </cell>
          <cell r="BC69">
            <v>12</v>
          </cell>
          <cell r="BD69">
            <v>12</v>
          </cell>
          <cell r="BE69">
            <v>12</v>
          </cell>
          <cell r="BF69">
            <v>12</v>
          </cell>
          <cell r="BG69">
            <v>10</v>
          </cell>
          <cell r="BH69">
            <v>10</v>
          </cell>
          <cell r="BI69">
            <v>10</v>
          </cell>
          <cell r="BJ69">
            <v>10</v>
          </cell>
          <cell r="BK69">
            <v>11.416666666666666</v>
          </cell>
        </row>
        <row r="70">
          <cell r="B70" t="str">
            <v>Grand Total</v>
          </cell>
          <cell r="C70">
            <v>52235</v>
          </cell>
          <cell r="D70">
            <v>52177</v>
          </cell>
          <cell r="E70">
            <v>52509</v>
          </cell>
          <cell r="F70">
            <v>52754</v>
          </cell>
          <cell r="G70">
            <v>52807</v>
          </cell>
          <cell r="H70">
            <v>51847</v>
          </cell>
          <cell r="I70">
            <v>50463</v>
          </cell>
          <cell r="J70">
            <v>48201</v>
          </cell>
          <cell r="K70">
            <v>48131</v>
          </cell>
          <cell r="L70">
            <v>46291</v>
          </cell>
          <cell r="M70">
            <v>45892</v>
          </cell>
          <cell r="N70">
            <v>47663</v>
          </cell>
          <cell r="O70">
            <v>50542</v>
          </cell>
          <cell r="P70">
            <v>52129</v>
          </cell>
          <cell r="Q70">
            <v>53164</v>
          </cell>
          <cell r="R70">
            <v>54661</v>
          </cell>
          <cell r="S70">
            <v>56061</v>
          </cell>
          <cell r="T70">
            <v>57329</v>
          </cell>
          <cell r="U70">
            <v>58705</v>
          </cell>
          <cell r="V70">
            <v>60552</v>
          </cell>
          <cell r="W70">
            <v>61140</v>
          </cell>
          <cell r="X70">
            <v>60516</v>
          </cell>
          <cell r="Y70">
            <v>59441</v>
          </cell>
          <cell r="Z70">
            <v>61608</v>
          </cell>
          <cell r="AA70">
            <v>62950</v>
          </cell>
          <cell r="AB70">
            <v>63885</v>
          </cell>
          <cell r="AC70">
            <v>71128</v>
          </cell>
          <cell r="AD70">
            <v>72630</v>
          </cell>
          <cell r="AE70">
            <v>73206</v>
          </cell>
          <cell r="AF70">
            <v>73429</v>
          </cell>
          <cell r="AG70">
            <v>73964</v>
          </cell>
          <cell r="AH70">
            <v>74706</v>
          </cell>
          <cell r="AI70">
            <v>73909</v>
          </cell>
          <cell r="AJ70">
            <v>74177</v>
          </cell>
          <cell r="AK70">
            <v>74649</v>
          </cell>
          <cell r="AL70">
            <v>74546</v>
          </cell>
          <cell r="AM70">
            <v>75389</v>
          </cell>
          <cell r="AN70">
            <v>81126</v>
          </cell>
          <cell r="AO70">
            <v>83159</v>
          </cell>
          <cell r="AP70">
            <v>89265</v>
          </cell>
          <cell r="AQ70">
            <v>89702</v>
          </cell>
          <cell r="AR70">
            <v>81265</v>
          </cell>
          <cell r="AS70">
            <v>81795</v>
          </cell>
          <cell r="AT70">
            <v>80695</v>
          </cell>
          <cell r="AU70">
            <v>79195</v>
          </cell>
          <cell r="AV70">
            <v>79231</v>
          </cell>
          <cell r="AW70">
            <v>81499</v>
          </cell>
          <cell r="AX70">
            <v>78884</v>
          </cell>
          <cell r="AY70">
            <v>78966</v>
          </cell>
          <cell r="AZ70">
            <v>80005</v>
          </cell>
          <cell r="BA70">
            <v>80470</v>
          </cell>
          <cell r="BB70">
            <v>82143</v>
          </cell>
          <cell r="BC70">
            <v>81260</v>
          </cell>
          <cell r="BD70">
            <v>78780</v>
          </cell>
          <cell r="BE70">
            <v>78782</v>
          </cell>
          <cell r="BF70">
            <v>77919</v>
          </cell>
          <cell r="BG70">
            <v>76684</v>
          </cell>
          <cell r="BH70">
            <v>76069</v>
          </cell>
          <cell r="BI70">
            <v>74922</v>
          </cell>
          <cell r="BJ70">
            <v>74002</v>
          </cell>
          <cell r="BK70">
            <v>78333.5</v>
          </cell>
        </row>
        <row r="71">
          <cell r="B71" t="str">
            <v>Note: Data reported here may not match data reported elsewhere by the Department based on limiting criteria and the purpose of the report.</v>
          </cell>
        </row>
        <row r="72">
          <cell r="B72" t="str">
            <v>**Data has been suppressed for counties with fewer than 30 clients.  Suppressed data denoted by "NR". The actual values have been included under "UNKNOWN".</v>
          </cell>
        </row>
        <row r="76">
          <cell r="B76" t="str">
            <v>RAE 1</v>
          </cell>
          <cell r="C76">
            <v>10150</v>
          </cell>
          <cell r="D76">
            <v>10208</v>
          </cell>
          <cell r="E76">
            <v>10412</v>
          </cell>
          <cell r="F76">
            <v>10566</v>
          </cell>
          <cell r="G76">
            <v>10697</v>
          </cell>
          <cell r="H76">
            <v>10623</v>
          </cell>
          <cell r="I76">
            <v>10495</v>
          </cell>
          <cell r="J76">
            <v>10120</v>
          </cell>
          <cell r="K76">
            <v>10157</v>
          </cell>
          <cell r="L76">
            <v>9863</v>
          </cell>
          <cell r="M76">
            <v>9776</v>
          </cell>
          <cell r="N76">
            <v>10151</v>
          </cell>
          <cell r="O76">
            <v>10847</v>
          </cell>
          <cell r="P76">
            <v>11312</v>
          </cell>
          <cell r="Q76">
            <v>11477</v>
          </cell>
          <cell r="R76">
            <v>11736</v>
          </cell>
          <cell r="S76">
            <v>12017</v>
          </cell>
          <cell r="T76">
            <v>12224</v>
          </cell>
          <cell r="U76">
            <v>12554</v>
          </cell>
          <cell r="V76">
            <v>12829</v>
          </cell>
          <cell r="W76">
            <v>12995</v>
          </cell>
          <cell r="X76">
            <v>12866</v>
          </cell>
          <cell r="Y76">
            <v>12548</v>
          </cell>
          <cell r="Z76">
            <v>12862</v>
          </cell>
          <cell r="AA76">
            <v>13261</v>
          </cell>
          <cell r="AB76">
            <v>13531</v>
          </cell>
          <cell r="AC76">
            <v>15017</v>
          </cell>
          <cell r="AD76">
            <v>15280</v>
          </cell>
          <cell r="AE76">
            <v>15299</v>
          </cell>
          <cell r="AF76">
            <v>15393</v>
          </cell>
          <cell r="AG76">
            <v>15481</v>
          </cell>
          <cell r="AH76">
            <v>15603</v>
          </cell>
          <cell r="AI76">
            <v>15403</v>
          </cell>
          <cell r="AJ76">
            <v>15491</v>
          </cell>
          <cell r="AK76">
            <v>15518</v>
          </cell>
          <cell r="AL76">
            <v>15402</v>
          </cell>
          <cell r="AM76">
            <v>15497</v>
          </cell>
          <cell r="AN76">
            <v>16374</v>
          </cell>
          <cell r="AO76">
            <v>16700</v>
          </cell>
          <cell r="AP76">
            <v>17565</v>
          </cell>
          <cell r="AQ76">
            <v>17581</v>
          </cell>
          <cell r="AR76">
            <v>16029</v>
          </cell>
          <cell r="AS76">
            <v>16243</v>
          </cell>
          <cell r="AT76">
            <v>16102</v>
          </cell>
          <cell r="AU76">
            <v>15943</v>
          </cell>
          <cell r="AV76">
            <v>15996</v>
          </cell>
          <cell r="AW76">
            <v>16351</v>
          </cell>
          <cell r="AX76">
            <v>15823</v>
          </cell>
          <cell r="AY76">
            <v>15787</v>
          </cell>
          <cell r="AZ76">
            <v>15925</v>
          </cell>
          <cell r="BA76">
            <v>15978</v>
          </cell>
          <cell r="BB76">
            <v>16201</v>
          </cell>
          <cell r="BC76">
            <v>16005</v>
          </cell>
          <cell r="BD76">
            <v>15697</v>
          </cell>
          <cell r="BE76">
            <v>15462</v>
          </cell>
          <cell r="BF76">
            <v>15319</v>
          </cell>
          <cell r="BG76">
            <v>15074</v>
          </cell>
          <cell r="BH76">
            <v>15001</v>
          </cell>
          <cell r="BI76">
            <v>14845</v>
          </cell>
          <cell r="BJ76">
            <v>14780</v>
          </cell>
          <cell r="BK76">
            <v>15506.166666666666</v>
          </cell>
        </row>
        <row r="77">
          <cell r="B77" t="str">
            <v>RAE 2</v>
          </cell>
          <cell r="C77">
            <v>4762</v>
          </cell>
          <cell r="D77">
            <v>4820</v>
          </cell>
          <cell r="E77">
            <v>4890</v>
          </cell>
          <cell r="F77">
            <v>4869</v>
          </cell>
          <cell r="G77">
            <v>4894</v>
          </cell>
          <cell r="H77">
            <v>4778</v>
          </cell>
          <cell r="I77">
            <v>4631</v>
          </cell>
          <cell r="J77">
            <v>4425</v>
          </cell>
          <cell r="K77">
            <v>4451</v>
          </cell>
          <cell r="L77">
            <v>4302</v>
          </cell>
          <cell r="M77">
            <v>4200</v>
          </cell>
          <cell r="N77">
            <v>4409</v>
          </cell>
          <cell r="O77">
            <v>4722</v>
          </cell>
          <cell r="P77">
            <v>4850</v>
          </cell>
          <cell r="Q77">
            <v>5014</v>
          </cell>
          <cell r="R77">
            <v>5181</v>
          </cell>
          <cell r="S77">
            <v>5298</v>
          </cell>
          <cell r="T77">
            <v>5418</v>
          </cell>
          <cell r="U77">
            <v>5559</v>
          </cell>
          <cell r="V77">
            <v>5785</v>
          </cell>
          <cell r="W77">
            <v>5849</v>
          </cell>
          <cell r="X77">
            <v>5776</v>
          </cell>
          <cell r="Y77">
            <v>5682</v>
          </cell>
          <cell r="Z77">
            <v>5845</v>
          </cell>
          <cell r="AA77">
            <v>5927</v>
          </cell>
          <cell r="AB77">
            <v>6137</v>
          </cell>
          <cell r="AC77">
            <v>6904</v>
          </cell>
          <cell r="AD77">
            <v>7051</v>
          </cell>
          <cell r="AE77">
            <v>7232</v>
          </cell>
          <cell r="AF77">
            <v>7248</v>
          </cell>
          <cell r="AG77">
            <v>7300</v>
          </cell>
          <cell r="AH77">
            <v>7397</v>
          </cell>
          <cell r="AI77">
            <v>7311</v>
          </cell>
          <cell r="AJ77">
            <v>7339</v>
          </cell>
          <cell r="AK77">
            <v>7335</v>
          </cell>
          <cell r="AL77">
            <v>7314</v>
          </cell>
          <cell r="AM77">
            <v>7328</v>
          </cell>
          <cell r="AN77">
            <v>7898</v>
          </cell>
          <cell r="AO77">
            <v>8023</v>
          </cell>
          <cell r="AP77">
            <v>8609</v>
          </cell>
          <cell r="AQ77">
            <v>8653</v>
          </cell>
          <cell r="AR77">
            <v>7909</v>
          </cell>
          <cell r="AS77">
            <v>7912</v>
          </cell>
          <cell r="AT77">
            <v>7875</v>
          </cell>
          <cell r="AU77">
            <v>7756</v>
          </cell>
          <cell r="AV77">
            <v>7739</v>
          </cell>
          <cell r="AW77">
            <v>8010</v>
          </cell>
          <cell r="AX77">
            <v>7814</v>
          </cell>
          <cell r="AY77">
            <v>7895</v>
          </cell>
          <cell r="AZ77">
            <v>7984</v>
          </cell>
          <cell r="BA77">
            <v>8035</v>
          </cell>
          <cell r="BB77">
            <v>8051</v>
          </cell>
          <cell r="BC77">
            <v>7919</v>
          </cell>
          <cell r="BD77">
            <v>7685</v>
          </cell>
          <cell r="BE77">
            <v>7715</v>
          </cell>
          <cell r="BF77">
            <v>7640</v>
          </cell>
          <cell r="BG77">
            <v>7497</v>
          </cell>
          <cell r="BH77">
            <v>7535</v>
          </cell>
          <cell r="BI77">
            <v>7449</v>
          </cell>
          <cell r="BJ77">
            <v>7404</v>
          </cell>
          <cell r="BK77">
            <v>7734.083333333333</v>
          </cell>
        </row>
        <row r="78">
          <cell r="B78" t="str">
            <v>RAE 3</v>
          </cell>
          <cell r="C78">
            <v>14828</v>
          </cell>
          <cell r="D78">
            <v>14803</v>
          </cell>
          <cell r="E78">
            <v>14841</v>
          </cell>
          <cell r="F78">
            <v>14880</v>
          </cell>
          <cell r="G78">
            <v>14849</v>
          </cell>
          <cell r="H78">
            <v>14560</v>
          </cell>
          <cell r="I78">
            <v>14166</v>
          </cell>
          <cell r="J78">
            <v>13548</v>
          </cell>
          <cell r="K78">
            <v>13517</v>
          </cell>
          <cell r="L78">
            <v>13071</v>
          </cell>
          <cell r="M78">
            <v>13030</v>
          </cell>
          <cell r="N78">
            <v>13484</v>
          </cell>
          <cell r="O78">
            <v>14294</v>
          </cell>
          <cell r="P78">
            <v>14554</v>
          </cell>
          <cell r="Q78">
            <v>14870</v>
          </cell>
          <cell r="R78">
            <v>15318</v>
          </cell>
          <cell r="S78">
            <v>15606</v>
          </cell>
          <cell r="T78">
            <v>16045</v>
          </cell>
          <cell r="U78">
            <v>16447</v>
          </cell>
          <cell r="V78">
            <v>16889</v>
          </cell>
          <cell r="W78">
            <v>17041</v>
          </cell>
          <cell r="X78">
            <v>16950</v>
          </cell>
          <cell r="Y78">
            <v>16650</v>
          </cell>
          <cell r="Z78">
            <v>17383</v>
          </cell>
          <cell r="AA78">
            <v>17811</v>
          </cell>
          <cell r="AB78">
            <v>18048</v>
          </cell>
          <cell r="AC78">
            <v>19964</v>
          </cell>
          <cell r="AD78">
            <v>20341</v>
          </cell>
          <cell r="AE78">
            <v>20508</v>
          </cell>
          <cell r="AF78">
            <v>20478</v>
          </cell>
          <cell r="AG78">
            <v>20535</v>
          </cell>
          <cell r="AH78">
            <v>20726</v>
          </cell>
          <cell r="AI78">
            <v>20474</v>
          </cell>
          <cell r="AJ78">
            <v>20507</v>
          </cell>
          <cell r="AK78">
            <v>20619</v>
          </cell>
          <cell r="AL78">
            <v>20593</v>
          </cell>
          <cell r="AM78">
            <v>20763</v>
          </cell>
          <cell r="AN78">
            <v>22509</v>
          </cell>
          <cell r="AO78">
            <v>23059</v>
          </cell>
          <cell r="AP78">
            <v>24890</v>
          </cell>
          <cell r="AQ78">
            <v>24958</v>
          </cell>
          <cell r="AR78">
            <v>22815</v>
          </cell>
          <cell r="AS78">
            <v>23016</v>
          </cell>
          <cell r="AT78">
            <v>22564</v>
          </cell>
          <cell r="AU78">
            <v>22234</v>
          </cell>
          <cell r="AV78">
            <v>22178</v>
          </cell>
          <cell r="AW78">
            <v>22799</v>
          </cell>
          <cell r="AX78">
            <v>22195</v>
          </cell>
          <cell r="AY78">
            <v>22209</v>
          </cell>
          <cell r="AZ78">
            <v>22685</v>
          </cell>
          <cell r="BA78">
            <v>22872</v>
          </cell>
          <cell r="BB78">
            <v>23445</v>
          </cell>
          <cell r="BC78">
            <v>23328</v>
          </cell>
          <cell r="BD78">
            <v>22532</v>
          </cell>
          <cell r="BE78">
            <v>22471</v>
          </cell>
          <cell r="BF78">
            <v>22192</v>
          </cell>
          <cell r="BG78">
            <v>21942</v>
          </cell>
          <cell r="BH78">
            <v>21720</v>
          </cell>
          <cell r="BI78">
            <v>21296</v>
          </cell>
          <cell r="BJ78">
            <v>20910</v>
          </cell>
          <cell r="BK78">
            <v>22300.166666666668</v>
          </cell>
        </row>
        <row r="79">
          <cell r="B79" t="str">
            <v>RAE 4</v>
          </cell>
          <cell r="C79">
            <v>3757</v>
          </cell>
          <cell r="D79">
            <v>3719</v>
          </cell>
          <cell r="E79">
            <v>3729</v>
          </cell>
          <cell r="F79">
            <v>3738</v>
          </cell>
          <cell r="G79">
            <v>3698</v>
          </cell>
          <cell r="H79">
            <v>3590</v>
          </cell>
          <cell r="I79">
            <v>3361</v>
          </cell>
          <cell r="J79">
            <v>3126</v>
          </cell>
          <cell r="K79">
            <v>3148</v>
          </cell>
          <cell r="L79">
            <v>3021</v>
          </cell>
          <cell r="M79">
            <v>3015</v>
          </cell>
          <cell r="N79">
            <v>3103</v>
          </cell>
          <cell r="O79">
            <v>3263</v>
          </cell>
          <cell r="P79">
            <v>3409</v>
          </cell>
          <cell r="Q79">
            <v>3417</v>
          </cell>
          <cell r="R79">
            <v>3518</v>
          </cell>
          <cell r="S79">
            <v>3596</v>
          </cell>
          <cell r="T79">
            <v>3764</v>
          </cell>
          <cell r="U79">
            <v>3754</v>
          </cell>
          <cell r="V79">
            <v>3882</v>
          </cell>
          <cell r="W79">
            <v>3942</v>
          </cell>
          <cell r="X79">
            <v>3831</v>
          </cell>
          <cell r="Y79">
            <v>3640</v>
          </cell>
          <cell r="Z79">
            <v>3959</v>
          </cell>
          <cell r="AA79">
            <v>4034</v>
          </cell>
          <cell r="AB79">
            <v>4032</v>
          </cell>
          <cell r="AC79">
            <v>4541</v>
          </cell>
          <cell r="AD79">
            <v>4709</v>
          </cell>
          <cell r="AE79">
            <v>4722</v>
          </cell>
          <cell r="AF79">
            <v>4734</v>
          </cell>
          <cell r="AG79">
            <v>4763</v>
          </cell>
          <cell r="AH79">
            <v>4854</v>
          </cell>
          <cell r="AI79">
            <v>4837</v>
          </cell>
          <cell r="AJ79">
            <v>4888</v>
          </cell>
          <cell r="AK79">
            <v>4894</v>
          </cell>
          <cell r="AL79">
            <v>4879</v>
          </cell>
          <cell r="AM79">
            <v>5003</v>
          </cell>
          <cell r="AN79">
            <v>5424</v>
          </cell>
          <cell r="AO79">
            <v>5625</v>
          </cell>
          <cell r="AP79">
            <v>6128</v>
          </cell>
          <cell r="AQ79">
            <v>6220</v>
          </cell>
          <cell r="AR79">
            <v>5466</v>
          </cell>
          <cell r="AS79">
            <v>5410</v>
          </cell>
          <cell r="AT79">
            <v>5360</v>
          </cell>
          <cell r="AU79">
            <v>5292</v>
          </cell>
          <cell r="AV79">
            <v>5301</v>
          </cell>
          <cell r="AW79">
            <v>5465</v>
          </cell>
          <cell r="AX79">
            <v>5340</v>
          </cell>
          <cell r="AY79">
            <v>5366</v>
          </cell>
          <cell r="AZ79">
            <v>5447</v>
          </cell>
          <cell r="BA79">
            <v>5513</v>
          </cell>
          <cell r="BB79">
            <v>5654</v>
          </cell>
          <cell r="BC79">
            <v>5592</v>
          </cell>
          <cell r="BD79">
            <v>5448</v>
          </cell>
          <cell r="BE79">
            <v>5562</v>
          </cell>
          <cell r="BF79">
            <v>5475</v>
          </cell>
          <cell r="BG79">
            <v>5395</v>
          </cell>
          <cell r="BH79">
            <v>5346</v>
          </cell>
          <cell r="BI79">
            <v>5264</v>
          </cell>
          <cell r="BJ79">
            <v>5147</v>
          </cell>
          <cell r="BK79">
            <v>5434.083333333333</v>
          </cell>
        </row>
        <row r="80">
          <cell r="B80" t="str">
            <v>RAE 5</v>
          </cell>
          <cell r="C80">
            <v>6473</v>
          </cell>
          <cell r="D80">
            <v>6433</v>
          </cell>
          <cell r="E80">
            <v>6422</v>
          </cell>
          <cell r="F80">
            <v>6413</v>
          </cell>
          <cell r="G80">
            <v>6388</v>
          </cell>
          <cell r="H80">
            <v>6277</v>
          </cell>
          <cell r="I80">
            <v>6105</v>
          </cell>
          <cell r="J80">
            <v>5892</v>
          </cell>
          <cell r="K80">
            <v>5805</v>
          </cell>
          <cell r="L80">
            <v>5440</v>
          </cell>
          <cell r="M80">
            <v>5396</v>
          </cell>
          <cell r="N80">
            <v>5625</v>
          </cell>
          <cell r="O80">
            <v>5795</v>
          </cell>
          <cell r="P80">
            <v>6048</v>
          </cell>
          <cell r="Q80">
            <v>6199</v>
          </cell>
          <cell r="R80">
            <v>6378</v>
          </cell>
          <cell r="S80">
            <v>6610</v>
          </cell>
          <cell r="T80">
            <v>6831</v>
          </cell>
          <cell r="U80">
            <v>6967</v>
          </cell>
          <cell r="V80">
            <v>7200</v>
          </cell>
          <cell r="W80">
            <v>7209</v>
          </cell>
          <cell r="X80">
            <v>7156</v>
          </cell>
          <cell r="Y80">
            <v>7168</v>
          </cell>
          <cell r="Z80">
            <v>7424</v>
          </cell>
          <cell r="AA80">
            <v>7457</v>
          </cell>
          <cell r="AB80">
            <v>7566</v>
          </cell>
          <cell r="AC80">
            <v>8521</v>
          </cell>
          <cell r="AD80">
            <v>8772</v>
          </cell>
          <cell r="AE80">
            <v>8842</v>
          </cell>
          <cell r="AF80">
            <v>8914</v>
          </cell>
          <cell r="AG80">
            <v>9077</v>
          </cell>
          <cell r="AH80">
            <v>9233</v>
          </cell>
          <cell r="AI80">
            <v>9201</v>
          </cell>
          <cell r="AJ80">
            <v>9268</v>
          </cell>
          <cell r="AK80">
            <v>9506</v>
          </cell>
          <cell r="AL80">
            <v>9547</v>
          </cell>
          <cell r="AM80">
            <v>9716</v>
          </cell>
          <cell r="AN80">
            <v>10515</v>
          </cell>
          <cell r="AO80">
            <v>10799</v>
          </cell>
          <cell r="AP80">
            <v>11512</v>
          </cell>
          <cell r="AQ80">
            <v>11545</v>
          </cell>
          <cell r="AR80">
            <v>10209</v>
          </cell>
          <cell r="AS80">
            <v>10268</v>
          </cell>
          <cell r="AT80">
            <v>10149</v>
          </cell>
          <cell r="AU80">
            <v>9858</v>
          </cell>
          <cell r="AV80">
            <v>9930</v>
          </cell>
          <cell r="AW80">
            <v>10226</v>
          </cell>
          <cell r="AX80">
            <v>9888</v>
          </cell>
          <cell r="AY80">
            <v>9846</v>
          </cell>
          <cell r="AZ80">
            <v>9995</v>
          </cell>
          <cell r="BA80">
            <v>9901</v>
          </cell>
          <cell r="BB80">
            <v>10229</v>
          </cell>
          <cell r="BC80">
            <v>10111</v>
          </cell>
          <cell r="BD80">
            <v>9784</v>
          </cell>
          <cell r="BE80">
            <v>9842</v>
          </cell>
          <cell r="BF80">
            <v>9785</v>
          </cell>
          <cell r="BG80">
            <v>9620</v>
          </cell>
          <cell r="BH80">
            <v>9498</v>
          </cell>
          <cell r="BI80">
            <v>9419</v>
          </cell>
          <cell r="BJ80">
            <v>9292</v>
          </cell>
          <cell r="BK80">
            <v>9776.8333333333339</v>
          </cell>
        </row>
        <row r="81">
          <cell r="B81" t="str">
            <v>RAE 6</v>
          </cell>
          <cell r="C81">
            <v>6919</v>
          </cell>
          <cell r="D81">
            <v>6909</v>
          </cell>
          <cell r="E81">
            <v>6935</v>
          </cell>
          <cell r="F81">
            <v>6975</v>
          </cell>
          <cell r="G81">
            <v>6998</v>
          </cell>
          <cell r="H81">
            <v>6834</v>
          </cell>
          <cell r="I81">
            <v>6659</v>
          </cell>
          <cell r="J81">
            <v>6338</v>
          </cell>
          <cell r="K81">
            <v>6322</v>
          </cell>
          <cell r="L81">
            <v>6032</v>
          </cell>
          <cell r="M81">
            <v>5892</v>
          </cell>
          <cell r="N81">
            <v>6179</v>
          </cell>
          <cell r="O81">
            <v>6554</v>
          </cell>
          <cell r="P81">
            <v>6843</v>
          </cell>
          <cell r="Q81">
            <v>6961</v>
          </cell>
          <cell r="R81">
            <v>7138</v>
          </cell>
          <cell r="S81">
            <v>7313</v>
          </cell>
          <cell r="T81">
            <v>7382</v>
          </cell>
          <cell r="U81">
            <v>7520</v>
          </cell>
          <cell r="V81">
            <v>7779</v>
          </cell>
          <cell r="W81">
            <v>7870</v>
          </cell>
          <cell r="X81">
            <v>7792</v>
          </cell>
          <cell r="Y81">
            <v>7670</v>
          </cell>
          <cell r="Z81">
            <v>7823</v>
          </cell>
          <cell r="AA81">
            <v>8141</v>
          </cell>
          <cell r="AB81">
            <v>8193</v>
          </cell>
          <cell r="AC81">
            <v>9035</v>
          </cell>
          <cell r="AD81">
            <v>9153</v>
          </cell>
          <cell r="AE81">
            <v>9116</v>
          </cell>
          <cell r="AF81">
            <v>9170</v>
          </cell>
          <cell r="AG81">
            <v>9227</v>
          </cell>
          <cell r="AH81">
            <v>9283</v>
          </cell>
          <cell r="AI81">
            <v>9104</v>
          </cell>
          <cell r="AJ81">
            <v>9076</v>
          </cell>
          <cell r="AK81">
            <v>9045</v>
          </cell>
          <cell r="AL81">
            <v>9041</v>
          </cell>
          <cell r="AM81">
            <v>9135</v>
          </cell>
          <cell r="AN81">
            <v>9815</v>
          </cell>
          <cell r="AO81">
            <v>10002</v>
          </cell>
          <cell r="AP81">
            <v>10686</v>
          </cell>
          <cell r="AQ81">
            <v>10784</v>
          </cell>
          <cell r="AR81">
            <v>9821</v>
          </cell>
          <cell r="AS81">
            <v>9866</v>
          </cell>
          <cell r="AT81">
            <v>9737</v>
          </cell>
          <cell r="AU81">
            <v>9506</v>
          </cell>
          <cell r="AV81">
            <v>9520</v>
          </cell>
          <cell r="AW81">
            <v>9771</v>
          </cell>
          <cell r="AX81">
            <v>9344</v>
          </cell>
          <cell r="AY81">
            <v>9386</v>
          </cell>
          <cell r="AZ81">
            <v>9424</v>
          </cell>
          <cell r="BA81">
            <v>9552</v>
          </cell>
          <cell r="BB81">
            <v>9642</v>
          </cell>
          <cell r="BC81">
            <v>9454</v>
          </cell>
          <cell r="BD81">
            <v>9144</v>
          </cell>
          <cell r="BE81">
            <v>9150</v>
          </cell>
          <cell r="BF81">
            <v>8961</v>
          </cell>
          <cell r="BG81">
            <v>8748</v>
          </cell>
          <cell r="BH81">
            <v>8700</v>
          </cell>
          <cell r="BI81">
            <v>8544</v>
          </cell>
          <cell r="BJ81">
            <v>8404</v>
          </cell>
          <cell r="BK81">
            <v>9092.4166666666661</v>
          </cell>
        </row>
        <row r="82">
          <cell r="B82" t="str">
            <v>RAE 7</v>
          </cell>
          <cell r="C82">
            <v>5183</v>
          </cell>
          <cell r="D82">
            <v>5128</v>
          </cell>
          <cell r="E82">
            <v>5145</v>
          </cell>
          <cell r="F82">
            <v>5190</v>
          </cell>
          <cell r="G82">
            <v>5136</v>
          </cell>
          <cell r="H82">
            <v>5043</v>
          </cell>
          <cell r="I82">
            <v>4894</v>
          </cell>
          <cell r="J82">
            <v>4558</v>
          </cell>
          <cell r="K82">
            <v>4545</v>
          </cell>
          <cell r="L82">
            <v>4417</v>
          </cell>
          <cell r="M82">
            <v>4410</v>
          </cell>
          <cell r="N82">
            <v>4546</v>
          </cell>
          <cell r="O82">
            <v>4894</v>
          </cell>
          <cell r="P82">
            <v>4948</v>
          </cell>
          <cell r="Q82">
            <v>5081</v>
          </cell>
          <cell r="R82">
            <v>5229</v>
          </cell>
          <cell r="S82">
            <v>5448</v>
          </cell>
          <cell r="T82">
            <v>5545</v>
          </cell>
          <cell r="U82">
            <v>5754</v>
          </cell>
          <cell r="V82">
            <v>6028</v>
          </cell>
          <cell r="W82">
            <v>6096</v>
          </cell>
          <cell r="X82">
            <v>5961</v>
          </cell>
          <cell r="Y82">
            <v>5884</v>
          </cell>
          <cell r="Z82">
            <v>6153</v>
          </cell>
          <cell r="AA82">
            <v>6319</v>
          </cell>
          <cell r="AB82">
            <v>6378</v>
          </cell>
          <cell r="AC82">
            <v>7085</v>
          </cell>
          <cell r="AD82">
            <v>7265</v>
          </cell>
          <cell r="AE82">
            <v>7434</v>
          </cell>
          <cell r="AF82">
            <v>7438</v>
          </cell>
          <cell r="AG82">
            <v>7532</v>
          </cell>
          <cell r="AH82">
            <v>7578</v>
          </cell>
          <cell r="AI82">
            <v>7551</v>
          </cell>
          <cell r="AJ82">
            <v>7581</v>
          </cell>
          <cell r="AK82">
            <v>7706</v>
          </cell>
          <cell r="AL82">
            <v>7744</v>
          </cell>
          <cell r="AM82">
            <v>7921</v>
          </cell>
          <cell r="AN82">
            <v>8567</v>
          </cell>
          <cell r="AO82">
            <v>8930</v>
          </cell>
          <cell r="AP82">
            <v>9855</v>
          </cell>
          <cell r="AQ82">
            <v>9945</v>
          </cell>
          <cell r="AR82">
            <v>9000</v>
          </cell>
          <cell r="AS82">
            <v>9064</v>
          </cell>
          <cell r="AT82">
            <v>8892</v>
          </cell>
          <cell r="AU82">
            <v>8590</v>
          </cell>
          <cell r="AV82">
            <v>8551</v>
          </cell>
          <cell r="AW82">
            <v>8864</v>
          </cell>
          <cell r="AX82">
            <v>8467</v>
          </cell>
          <cell r="AY82">
            <v>8464</v>
          </cell>
          <cell r="AZ82">
            <v>8533</v>
          </cell>
          <cell r="BA82">
            <v>8607</v>
          </cell>
          <cell r="BB82">
            <v>8909</v>
          </cell>
          <cell r="BC82">
            <v>8839</v>
          </cell>
          <cell r="BD82">
            <v>8478</v>
          </cell>
          <cell r="BE82">
            <v>8568</v>
          </cell>
          <cell r="BF82">
            <v>8535</v>
          </cell>
          <cell r="BG82">
            <v>8398</v>
          </cell>
          <cell r="BH82">
            <v>8259</v>
          </cell>
          <cell r="BI82">
            <v>8095</v>
          </cell>
          <cell r="BJ82">
            <v>8055</v>
          </cell>
          <cell r="BK82">
            <v>8478.3333333333339</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Y_LVL"/>
    </sheetNames>
    <sheetDataSet>
      <sheetData sheetId="0">
        <row r="1">
          <cell r="A1" t="str">
            <v>county</v>
          </cell>
          <cell r="B1" t="str">
            <v>undocumented</v>
          </cell>
          <cell r="C1" t="str">
            <v>undoc_unin</v>
          </cell>
          <cell r="D1" t="str">
            <v>uninsured</v>
          </cell>
          <cell r="E1" t="str">
            <v>medicaid_ebne</v>
          </cell>
          <cell r="F1" t="str">
            <v>taxcredit_ebne</v>
          </cell>
          <cell r="G1" t="str">
            <v>chp_ebne</v>
          </cell>
          <cell r="H1" t="str">
            <v>adult_medicaid_ebne</v>
          </cell>
          <cell r="I1" t="str">
            <v>adult_taxcredit_ebne</v>
          </cell>
          <cell r="J1" t="str">
            <v>child_medicaid_ebne</v>
          </cell>
          <cell r="K1" t="str">
            <v>child_taxcredit_ebne</v>
          </cell>
          <cell r="L1" t="str">
            <v>child_chp_ebne</v>
          </cell>
        </row>
        <row r="2">
          <cell r="A2" t="str">
            <v>ADAMS</v>
          </cell>
          <cell r="B2">
            <v>28016.900390952491</v>
          </cell>
          <cell r="C2">
            <v>11582.68436116002</v>
          </cell>
          <cell r="D2">
            <v>49333.568693681897</v>
          </cell>
          <cell r="E2">
            <v>10787.490892009348</v>
          </cell>
          <cell r="F2">
            <v>21388.264435743036</v>
          </cell>
          <cell r="G2">
            <v>1160.9433981949626</v>
          </cell>
          <cell r="H2">
            <v>8759.9555096711319</v>
          </cell>
          <cell r="I2">
            <v>19179.751667271081</v>
          </cell>
          <cell r="J2">
            <v>2027.5353823382127</v>
          </cell>
          <cell r="K2">
            <v>2208.5127684719541</v>
          </cell>
          <cell r="L2">
            <v>1160.9433981949626</v>
          </cell>
        </row>
        <row r="3">
          <cell r="A3" t="str">
            <v>ALAMOSA</v>
          </cell>
          <cell r="B3">
            <v>289.41277075272245</v>
          </cell>
          <cell r="C3">
            <v>220.10156966771709</v>
          </cell>
          <cell r="D3">
            <v>1375.1342295265067</v>
          </cell>
          <cell r="E3">
            <v>374.8965854242291</v>
          </cell>
          <cell r="F3">
            <v>493.49575172523834</v>
          </cell>
          <cell r="G3">
            <v>80.092943476006212</v>
          </cell>
          <cell r="H3">
            <v>327.1488691212254</v>
          </cell>
          <cell r="I3">
            <v>493.49575172523834</v>
          </cell>
          <cell r="J3">
            <v>47.747716303003706</v>
          </cell>
          <cell r="K3">
            <v>0</v>
          </cell>
          <cell r="L3">
            <v>80.092943476006212</v>
          </cell>
        </row>
        <row r="4">
          <cell r="A4" t="str">
            <v>ARAPAHOE</v>
          </cell>
          <cell r="B4">
            <v>25839.488028821848</v>
          </cell>
          <cell r="C4">
            <v>13514.541789846153</v>
          </cell>
          <cell r="D4">
            <v>56174.087683596728</v>
          </cell>
          <cell r="E4">
            <v>12443.286099526213</v>
          </cell>
          <cell r="F4">
            <v>19920.620392752433</v>
          </cell>
          <cell r="G4">
            <v>2012.1087835586245</v>
          </cell>
          <cell r="H4">
            <v>9759.3706543723129</v>
          </cell>
          <cell r="I4">
            <v>16733.173489307712</v>
          </cell>
          <cell r="J4">
            <v>2683.9154451538989</v>
          </cell>
          <cell r="K4">
            <v>3187.4469034447206</v>
          </cell>
          <cell r="L4">
            <v>2012.1087835586245</v>
          </cell>
        </row>
        <row r="5">
          <cell r="A5" t="str">
            <v>ARCHULETA</v>
          </cell>
          <cell r="B5">
            <v>34.163121159033395</v>
          </cell>
          <cell r="C5">
            <v>20.16184199549512</v>
          </cell>
          <cell r="D5">
            <v>1070.5938099607908</v>
          </cell>
          <cell r="E5">
            <v>260.53580267512024</v>
          </cell>
          <cell r="F5">
            <v>519.27944161730761</v>
          </cell>
          <cell r="G5">
            <v>20.049831762186813</v>
          </cell>
          <cell r="H5">
            <v>208.22702372014126</v>
          </cell>
          <cell r="I5">
            <v>473.01921526097715</v>
          </cell>
          <cell r="J5">
            <v>52.308778954979005</v>
          </cell>
          <cell r="K5">
            <v>46.260226356330463</v>
          </cell>
          <cell r="L5">
            <v>20.049831762186813</v>
          </cell>
        </row>
        <row r="6">
          <cell r="A6" t="str">
            <v>BACA</v>
          </cell>
          <cell r="B6">
            <v>70.98061350672144</v>
          </cell>
          <cell r="C6">
            <v>53.981530974510349</v>
          </cell>
          <cell r="D6">
            <v>337.26179743906818</v>
          </cell>
          <cell r="E6">
            <v>91.946148629781803</v>
          </cell>
          <cell r="F6">
            <v>121.03346762934301</v>
          </cell>
          <cell r="G6">
            <v>19.643384259443934</v>
          </cell>
          <cell r="H6">
            <v>80.23566955203637</v>
          </cell>
          <cell r="I6">
            <v>121.03346762934301</v>
          </cell>
          <cell r="J6">
            <v>11.710479077745422</v>
          </cell>
          <cell r="K6">
            <v>0</v>
          </cell>
          <cell r="L6">
            <v>19.643384259443934</v>
          </cell>
        </row>
        <row r="7">
          <cell r="A7" t="str">
            <v>BENT</v>
          </cell>
          <cell r="B7">
            <v>273.08998269911865</v>
          </cell>
          <cell r="C7">
            <v>139.28236668810405</v>
          </cell>
          <cell r="D7">
            <v>898.62439877172801</v>
          </cell>
          <cell r="E7">
            <v>134.80837688747181</v>
          </cell>
          <cell r="F7">
            <v>233.1184159276805</v>
          </cell>
          <cell r="G7">
            <v>37.734571871122021</v>
          </cell>
          <cell r="H7">
            <v>106.49273091241768</v>
          </cell>
          <cell r="I7">
            <v>146.81750740495838</v>
          </cell>
          <cell r="J7">
            <v>28.315645975054121</v>
          </cell>
          <cell r="K7">
            <v>86.300908522722125</v>
          </cell>
          <cell r="L7">
            <v>37.734571871122021</v>
          </cell>
        </row>
        <row r="8">
          <cell r="A8" t="str">
            <v>BOULDER</v>
          </cell>
          <cell r="B8">
            <v>8294.8303464422825</v>
          </cell>
          <cell r="C8">
            <v>2571.4838388207731</v>
          </cell>
          <cell r="D8">
            <v>17926.960321071827</v>
          </cell>
          <cell r="E8">
            <v>2773.268581927714</v>
          </cell>
          <cell r="F8">
            <v>7573.5230016947025</v>
          </cell>
          <cell r="G8">
            <v>862.43036888411143</v>
          </cell>
          <cell r="H8">
            <v>2502.056480128168</v>
          </cell>
          <cell r="I8">
            <v>7038.3921602580749</v>
          </cell>
          <cell r="J8">
            <v>271.21210179954574</v>
          </cell>
          <cell r="K8">
            <v>535.13084143662854</v>
          </cell>
          <cell r="L8">
            <v>862.43036888411143</v>
          </cell>
        </row>
        <row r="9">
          <cell r="A9" t="str">
            <v>BROOMFIELD</v>
          </cell>
          <cell r="B9">
            <v>1031.7970128828254</v>
          </cell>
          <cell r="C9">
            <v>321.14826600046644</v>
          </cell>
          <cell r="D9">
            <v>3363.1460593640445</v>
          </cell>
          <cell r="E9">
            <v>350.51113736532852</v>
          </cell>
          <cell r="F9">
            <v>1820.1572102420109</v>
          </cell>
          <cell r="G9">
            <v>455.52857995316072</v>
          </cell>
          <cell r="H9">
            <v>336.79583867746851</v>
          </cell>
          <cell r="I9">
            <v>1681.7384864445498</v>
          </cell>
          <cell r="J9">
            <v>13.715298687859947</v>
          </cell>
          <cell r="K9">
            <v>138.41872379746081</v>
          </cell>
          <cell r="L9">
            <v>455.52857995316072</v>
          </cell>
        </row>
        <row r="10">
          <cell r="A10" t="str">
            <v>CHAFFEE</v>
          </cell>
          <cell r="B10">
            <v>126.47657454517423</v>
          </cell>
          <cell r="C10">
            <v>126.47657454517423</v>
          </cell>
          <cell r="D10">
            <v>2744.2156086185632</v>
          </cell>
          <cell r="E10">
            <v>210.05064754856616</v>
          </cell>
          <cell r="F10">
            <v>417.01231498612395</v>
          </cell>
          <cell r="G10">
            <v>91.296523280912737</v>
          </cell>
          <cell r="H10">
            <v>158.052815679926</v>
          </cell>
          <cell r="I10">
            <v>417.01231498612395</v>
          </cell>
          <cell r="J10">
            <v>51.997831868640148</v>
          </cell>
          <cell r="K10">
            <v>0</v>
          </cell>
          <cell r="L10">
            <v>91.296523280912737</v>
          </cell>
        </row>
        <row r="11">
          <cell r="A11" t="str">
            <v>CHEYENNE</v>
          </cell>
          <cell r="B11">
            <v>77.149285772516052</v>
          </cell>
          <cell r="C11">
            <v>39.347965108379604</v>
          </cell>
          <cell r="D11">
            <v>253.86588646636289</v>
          </cell>
          <cell r="E11">
            <v>38.084040616309927</v>
          </cell>
          <cell r="F11">
            <v>65.857118270998825</v>
          </cell>
          <cell r="G11">
            <v>10.660205255482385</v>
          </cell>
          <cell r="H11">
            <v>30.084729028342647</v>
          </cell>
          <cell r="I11">
            <v>41.476680042391685</v>
          </cell>
          <cell r="J11">
            <v>7.9993115879672816</v>
          </cell>
          <cell r="K11">
            <v>24.38043822860714</v>
          </cell>
          <cell r="L11">
            <v>10.660205255482385</v>
          </cell>
        </row>
        <row r="12">
          <cell r="A12" t="str">
            <v>CLEAR CREEK</v>
          </cell>
          <cell r="B12">
            <v>7.0145661811272948</v>
          </cell>
          <cell r="C12">
            <v>0</v>
          </cell>
          <cell r="D12">
            <v>354.68524382520582</v>
          </cell>
          <cell r="E12">
            <v>39.749208359721337</v>
          </cell>
          <cell r="F12">
            <v>114.30145661811272</v>
          </cell>
          <cell r="G12">
            <v>0</v>
          </cell>
          <cell r="H12">
            <v>39.749208359721337</v>
          </cell>
          <cell r="I12">
            <v>98.923369221025965</v>
          </cell>
          <cell r="J12">
            <v>0</v>
          </cell>
          <cell r="K12">
            <v>15.378087397086762</v>
          </cell>
          <cell r="L12">
            <v>0</v>
          </cell>
        </row>
        <row r="13">
          <cell r="A13" t="str">
            <v>CONEJOS</v>
          </cell>
          <cell r="B13">
            <v>154.70325900514581</v>
          </cell>
          <cell r="C13">
            <v>117.65351629502574</v>
          </cell>
          <cell r="D13">
            <v>735.06689536878218</v>
          </cell>
          <cell r="E13">
            <v>200.39794168096057</v>
          </cell>
          <cell r="F13">
            <v>263.79416809605493</v>
          </cell>
          <cell r="G13">
            <v>42.813036020583191</v>
          </cell>
          <cell r="H13">
            <v>174.87478559176674</v>
          </cell>
          <cell r="I13">
            <v>263.79416809605493</v>
          </cell>
          <cell r="J13">
            <v>25.523156089193826</v>
          </cell>
          <cell r="K13">
            <v>0</v>
          </cell>
          <cell r="L13">
            <v>42.813036020583191</v>
          </cell>
        </row>
        <row r="14">
          <cell r="A14" t="str">
            <v>COSTILLA</v>
          </cell>
          <cell r="B14">
            <v>66.033706968766211</v>
          </cell>
          <cell r="C14">
            <v>50.219354581355461</v>
          </cell>
          <cell r="D14">
            <v>313.75675136622925</v>
          </cell>
          <cell r="E14">
            <v>85.53807491323947</v>
          </cell>
          <cell r="F14">
            <v>112.59818899836452</v>
          </cell>
          <cell r="G14">
            <v>18.274362758785752</v>
          </cell>
          <cell r="H14">
            <v>74.643743268578731</v>
          </cell>
          <cell r="I14">
            <v>112.59818899836452</v>
          </cell>
          <cell r="J14">
            <v>10.894331644660737</v>
          </cell>
          <cell r="K14">
            <v>0</v>
          </cell>
          <cell r="L14">
            <v>18.274362758785752</v>
          </cell>
        </row>
        <row r="15">
          <cell r="A15" t="str">
            <v>CROWLEY</v>
          </cell>
          <cell r="B15">
            <v>244.6842543863622</v>
          </cell>
          <cell r="C15">
            <v>124.79477169177257</v>
          </cell>
          <cell r="D15">
            <v>805.15308109674902</v>
          </cell>
          <cell r="E15">
            <v>120.78614842525748</v>
          </cell>
          <cell r="F15">
            <v>208.87037020262866</v>
          </cell>
          <cell r="G15">
            <v>33.809572550475998</v>
          </cell>
          <cell r="H15">
            <v>95.415782751655357</v>
          </cell>
          <cell r="I15">
            <v>131.54613719327168</v>
          </cell>
          <cell r="J15">
            <v>25.370365673602116</v>
          </cell>
          <cell r="K15">
            <v>77.324233009356973</v>
          </cell>
          <cell r="L15">
            <v>33.809572550475998</v>
          </cell>
        </row>
        <row r="16">
          <cell r="A16" t="str">
            <v>CUSTER</v>
          </cell>
          <cell r="B16">
            <v>30.218306737588652</v>
          </cell>
          <cell r="C16">
            <v>30.218306737588652</v>
          </cell>
          <cell r="D16">
            <v>655.65935283687941</v>
          </cell>
          <cell r="E16">
            <v>50.186170212765958</v>
          </cell>
          <cell r="F16">
            <v>99.634308510638292</v>
          </cell>
          <cell r="G16">
            <v>21.812943262411348</v>
          </cell>
          <cell r="H16">
            <v>37.762632978723403</v>
          </cell>
          <cell r="I16">
            <v>99.634308510638292</v>
          </cell>
          <cell r="J16">
            <v>12.423537234042554</v>
          </cell>
          <cell r="K16">
            <v>0</v>
          </cell>
          <cell r="L16">
            <v>21.812943262411348</v>
          </cell>
        </row>
        <row r="17">
          <cell r="A17" t="str">
            <v>DELTA</v>
          </cell>
          <cell r="B17">
            <v>674.66656193543326</v>
          </cell>
          <cell r="C17">
            <v>258.62218207524938</v>
          </cell>
          <cell r="D17">
            <v>3641.9838190244286</v>
          </cell>
          <cell r="E17">
            <v>835.1277982876444</v>
          </cell>
          <cell r="F17">
            <v>1155.4424632786113</v>
          </cell>
          <cell r="G17">
            <v>395.37891760270207</v>
          </cell>
          <cell r="H17">
            <v>597.17107846987665</v>
          </cell>
          <cell r="I17">
            <v>1141.4628858691383</v>
          </cell>
          <cell r="J17">
            <v>237.95671981776766</v>
          </cell>
          <cell r="K17">
            <v>13.97957740947294</v>
          </cell>
          <cell r="L17">
            <v>395.37891760270207</v>
          </cell>
        </row>
        <row r="18">
          <cell r="A18" t="str">
            <v>DENVER</v>
          </cell>
          <cell r="B18">
            <v>29236.326840543577</v>
          </cell>
          <cell r="C18">
            <v>12543.176194835634</v>
          </cell>
          <cell r="D18">
            <v>60645.062545043729</v>
          </cell>
          <cell r="E18">
            <v>12623.293831200452</v>
          </cell>
          <cell r="F18">
            <v>22239.761123772052</v>
          </cell>
          <cell r="G18">
            <v>2015</v>
          </cell>
          <cell r="H18">
            <v>11029.882883058362</v>
          </cell>
          <cell r="I18">
            <v>19530.817643506885</v>
          </cell>
          <cell r="J18">
            <v>1593.4109481420883</v>
          </cell>
          <cell r="K18">
            <v>2708.9434802651654</v>
          </cell>
          <cell r="L18">
            <v>2015</v>
          </cell>
        </row>
        <row r="19">
          <cell r="A19" t="str">
            <v>DOLORES</v>
          </cell>
          <cell r="B19">
            <v>5.8352103667862405</v>
          </cell>
          <cell r="C19">
            <v>3.4437307082672892</v>
          </cell>
          <cell r="D19">
            <v>182.86210060899307</v>
          </cell>
          <cell r="E19">
            <v>44.50065348572064</v>
          </cell>
          <cell r="F19">
            <v>88.695197575150857</v>
          </cell>
          <cell r="G19">
            <v>3.4245988709991377</v>
          </cell>
          <cell r="H19">
            <v>35.566085481493836</v>
          </cell>
          <cell r="I19">
            <v>80.79374878340424</v>
          </cell>
          <cell r="J19">
            <v>8.9345680042268008</v>
          </cell>
          <cell r="K19">
            <v>7.9014487917466134</v>
          </cell>
          <cell r="L19">
            <v>3.4245988709991377</v>
          </cell>
        </row>
        <row r="20">
          <cell r="A20" t="str">
            <v>DOUGLAS</v>
          </cell>
          <cell r="B20">
            <v>1588.1861707544947</v>
          </cell>
          <cell r="C20">
            <v>66.538074214318939</v>
          </cell>
          <cell r="D20">
            <v>12314.461231209416</v>
          </cell>
          <cell r="E20">
            <v>3908.5382388604889</v>
          </cell>
          <cell r="F20">
            <v>5269.9215328128203</v>
          </cell>
          <cell r="G20">
            <v>164.0273357445659</v>
          </cell>
          <cell r="H20">
            <v>3415.7328404752816</v>
          </cell>
          <cell r="I20">
            <v>4744.984871201842</v>
          </cell>
          <cell r="J20">
            <v>492.80539838520713</v>
          </cell>
          <cell r="K20">
            <v>524.93666161097838</v>
          </cell>
          <cell r="L20">
            <v>164.0273357445659</v>
          </cell>
        </row>
        <row r="21">
          <cell r="A21" t="str">
            <v>EAGLE</v>
          </cell>
          <cell r="B21">
            <v>3032.2938472916817</v>
          </cell>
          <cell r="C21">
            <v>1080.0076600690288</v>
          </cell>
          <cell r="D21">
            <v>4544.7641491160102</v>
          </cell>
          <cell r="E21">
            <v>1430.2058885680074</v>
          </cell>
          <cell r="F21">
            <v>1208.6894238219343</v>
          </cell>
          <cell r="G21">
            <v>14.2469095583574</v>
          </cell>
          <cell r="H21">
            <v>1305.6603243643024</v>
          </cell>
          <cell r="I21">
            <v>1162.2720733253504</v>
          </cell>
          <cell r="J21">
            <v>124.54556420370501</v>
          </cell>
          <cell r="K21">
            <v>46.417350496583786</v>
          </cell>
          <cell r="L21">
            <v>14.2469095583574</v>
          </cell>
        </row>
        <row r="22">
          <cell r="A22" t="str">
            <v>EL PASO</v>
          </cell>
          <cell r="B22">
            <v>5800.7408649191384</v>
          </cell>
          <cell r="C22">
            <v>3139</v>
          </cell>
          <cell r="D22">
            <v>53359.317190805756</v>
          </cell>
          <cell r="E22">
            <v>10748.106052999607</v>
          </cell>
          <cell r="F22">
            <v>26970.930182522323</v>
          </cell>
          <cell r="G22">
            <v>1447</v>
          </cell>
          <cell r="H22">
            <v>9091.6200917990463</v>
          </cell>
          <cell r="I22">
            <v>24970.143740811131</v>
          </cell>
          <cell r="J22">
            <v>1656.4859612005594</v>
          </cell>
          <cell r="K22">
            <v>2000.7864417111916</v>
          </cell>
          <cell r="L22">
            <v>1447</v>
          </cell>
        </row>
        <row r="23">
          <cell r="A23" t="str">
            <v>ELBERT</v>
          </cell>
          <cell r="B23">
            <v>223.21146403280164</v>
          </cell>
          <cell r="C23">
            <v>79.660341126278311</v>
          </cell>
          <cell r="D23">
            <v>1567.4831885256935</v>
          </cell>
          <cell r="E23">
            <v>615.2123603224918</v>
          </cell>
          <cell r="F23">
            <v>392.26893941868798</v>
          </cell>
          <cell r="G23">
            <v>48.847849332966568</v>
          </cell>
          <cell r="H23">
            <v>493.82307397323575</v>
          </cell>
          <cell r="I23">
            <v>325.8471648119471</v>
          </cell>
          <cell r="J23">
            <v>121.38928634925605</v>
          </cell>
          <cell r="K23">
            <v>66.421774606740939</v>
          </cell>
          <cell r="L23">
            <v>48.847849332966568</v>
          </cell>
        </row>
        <row r="24">
          <cell r="A24" t="str">
            <v>FREMONT</v>
          </cell>
          <cell r="B24">
            <v>332.53630897317299</v>
          </cell>
          <cell r="C24">
            <v>332.53630897317299</v>
          </cell>
          <cell r="D24">
            <v>7215.1806197964843</v>
          </cell>
          <cell r="E24">
            <v>552.2719703977798</v>
          </cell>
          <cell r="F24">
            <v>1096.4222941720629</v>
          </cell>
          <cell r="G24">
            <v>240.03977798334876</v>
          </cell>
          <cell r="H24">
            <v>415.55758556891766</v>
          </cell>
          <cell r="I24">
            <v>1096.4222941720629</v>
          </cell>
          <cell r="J24">
            <v>136.71438482886217</v>
          </cell>
          <cell r="K24">
            <v>0</v>
          </cell>
          <cell r="L24">
            <v>240.03977798334876</v>
          </cell>
        </row>
        <row r="25">
          <cell r="A25" t="str">
            <v>GARFIELD</v>
          </cell>
          <cell r="B25">
            <v>3871.8659910919796</v>
          </cell>
          <cell r="C25">
            <v>2582.3677398140676</v>
          </cell>
          <cell r="D25">
            <v>8743.8657021293566</v>
          </cell>
          <cell r="E25">
            <v>1424.3477416076287</v>
          </cell>
          <cell r="F25">
            <v>2028.9229565858568</v>
          </cell>
          <cell r="G25">
            <v>964.73572873384546</v>
          </cell>
          <cell r="H25">
            <v>1035.5317111569466</v>
          </cell>
          <cell r="I25">
            <v>1827.2105939676562</v>
          </cell>
          <cell r="J25">
            <v>388.81603045068204</v>
          </cell>
          <cell r="K25">
            <v>201.71236261820067</v>
          </cell>
          <cell r="L25">
            <v>964.73572873384546</v>
          </cell>
        </row>
        <row r="26">
          <cell r="A26" t="str">
            <v>GILPIN</v>
          </cell>
          <cell r="B26">
            <v>4.1996318872704244</v>
          </cell>
          <cell r="C26">
            <v>0</v>
          </cell>
          <cell r="D26">
            <v>212.35061747941737</v>
          </cell>
          <cell r="E26">
            <v>23.797914027865737</v>
          </cell>
          <cell r="F26">
            <v>68.432463188727041</v>
          </cell>
          <cell r="G26">
            <v>0</v>
          </cell>
          <cell r="H26">
            <v>23.797914027865737</v>
          </cell>
          <cell r="I26">
            <v>59.225577897403419</v>
          </cell>
          <cell r="J26">
            <v>0</v>
          </cell>
          <cell r="K26">
            <v>9.2068852913236228</v>
          </cell>
          <cell r="L26">
            <v>0</v>
          </cell>
        </row>
        <row r="27">
          <cell r="A27" t="str">
            <v>GRAND</v>
          </cell>
          <cell r="B27">
            <v>862.27824540395852</v>
          </cell>
          <cell r="C27">
            <v>307.11638022117347</v>
          </cell>
          <cell r="D27">
            <v>1292.3718655349721</v>
          </cell>
          <cell r="E27">
            <v>406.70050010565609</v>
          </cell>
          <cell r="F27">
            <v>343.70897020497284</v>
          </cell>
          <cell r="G27">
            <v>4.0513224624920756</v>
          </cell>
          <cell r="H27">
            <v>371.28410051419309</v>
          </cell>
          <cell r="I27">
            <v>330.50950024653093</v>
          </cell>
          <cell r="J27">
            <v>35.416399591462984</v>
          </cell>
          <cell r="K27">
            <v>13.199469958441924</v>
          </cell>
          <cell r="L27">
            <v>4.0513224624920756</v>
          </cell>
        </row>
        <row r="28">
          <cell r="A28" t="str">
            <v>GUNNISON</v>
          </cell>
          <cell r="B28">
            <v>43.323044409221104</v>
          </cell>
          <cell r="C28">
            <v>25.567698339868191</v>
          </cell>
          <cell r="D28">
            <v>1357.644781847001</v>
          </cell>
          <cell r="E28">
            <v>330.39147965851896</v>
          </cell>
          <cell r="F28">
            <v>658.51027502016075</v>
          </cell>
          <cell r="G28">
            <v>25.425655571313367</v>
          </cell>
          <cell r="H28">
            <v>264.05750674341647</v>
          </cell>
          <cell r="I28">
            <v>599.84661160701876</v>
          </cell>
          <cell r="J28">
            <v>66.333972915102478</v>
          </cell>
          <cell r="K28">
            <v>58.663663413142018</v>
          </cell>
          <cell r="L28">
            <v>25.425655571313367</v>
          </cell>
        </row>
        <row r="29">
          <cell r="A29" t="str">
            <v>HINSDALE</v>
          </cell>
          <cell r="B29">
            <v>2.3832763271321711</v>
          </cell>
          <cell r="C29">
            <v>1.4065237340452157</v>
          </cell>
          <cell r="D29">
            <v>74.68641027780096</v>
          </cell>
          <cell r="E29">
            <v>18.175412252162065</v>
          </cell>
          <cell r="F29">
            <v>36.225800172409002</v>
          </cell>
          <cell r="G29">
            <v>1.3987097133005202</v>
          </cell>
          <cell r="H29">
            <v>14.526264564389201</v>
          </cell>
          <cell r="I29">
            <v>32.998609604849705</v>
          </cell>
          <cell r="J29">
            <v>3.6491476877728655</v>
          </cell>
          <cell r="K29">
            <v>3.2271905675593007</v>
          </cell>
          <cell r="L29">
            <v>1.3987097133005202</v>
          </cell>
        </row>
        <row r="30">
          <cell r="A30" t="str">
            <v>HUERFANO</v>
          </cell>
          <cell r="B30">
            <v>47.660412812210915</v>
          </cell>
          <cell r="C30">
            <v>47.660412812210915</v>
          </cell>
          <cell r="D30">
            <v>1034.1080885753931</v>
          </cell>
          <cell r="E30">
            <v>79.15379278445883</v>
          </cell>
          <cell r="F30">
            <v>157.14355920444032</v>
          </cell>
          <cell r="G30">
            <v>34.403445883441258</v>
          </cell>
          <cell r="H30">
            <v>59.559348982423678</v>
          </cell>
          <cell r="I30">
            <v>157.14355920444032</v>
          </cell>
          <cell r="J30">
            <v>19.594443802035151</v>
          </cell>
          <cell r="K30">
            <v>0</v>
          </cell>
          <cell r="L30">
            <v>34.403445883441258</v>
          </cell>
        </row>
        <row r="31">
          <cell r="A31" t="str">
            <v>JACKSON</v>
          </cell>
          <cell r="B31">
            <v>80.982003240121159</v>
          </cell>
          <cell r="C31">
            <v>28.843241529900684</v>
          </cell>
          <cell r="D31">
            <v>121.37481510178208</v>
          </cell>
          <cell r="E31">
            <v>38.195816017468481</v>
          </cell>
          <cell r="F31">
            <v>32.279883073888854</v>
          </cell>
          <cell r="G31">
            <v>0.38048531379868988</v>
          </cell>
          <cell r="H31">
            <v>34.869637951679934</v>
          </cell>
          <cell r="I31">
            <v>31.04023737409312</v>
          </cell>
          <cell r="J31">
            <v>3.3261780657885471</v>
          </cell>
          <cell r="K31">
            <v>1.2396456997957315</v>
          </cell>
          <cell r="L31">
            <v>0.38048531379868988</v>
          </cell>
        </row>
        <row r="32">
          <cell r="A32" t="str">
            <v>JEFFERSON</v>
          </cell>
          <cell r="B32">
            <v>7905.9281338284545</v>
          </cell>
          <cell r="C32">
            <v>3287.1056488167915</v>
          </cell>
          <cell r="D32">
            <v>41448.374605871759</v>
          </cell>
          <cell r="E32">
            <v>11158.772154579698</v>
          </cell>
          <cell r="F32">
            <v>14661.94019480337</v>
          </cell>
          <cell r="G32">
            <v>1998.7048023449495</v>
          </cell>
          <cell r="H32">
            <v>7500.8205226996415</v>
          </cell>
          <cell r="I32">
            <v>13995.591341705023</v>
          </cell>
          <cell r="J32">
            <v>3657.9516318800552</v>
          </cell>
          <cell r="K32">
            <v>666.34885309834715</v>
          </cell>
          <cell r="L32">
            <v>1998.7048023449495</v>
          </cell>
        </row>
        <row r="33">
          <cell r="A33" t="str">
            <v>KIOWA</v>
          </cell>
          <cell r="B33">
            <v>58.744390800641312</v>
          </cell>
          <cell r="C33">
            <v>29.961032255726955</v>
          </cell>
          <cell r="D33">
            <v>193.30310962961622</v>
          </cell>
          <cell r="E33">
            <v>28.998632233987628</v>
          </cell>
          <cell r="F33">
            <v>50.146106395891273</v>
          </cell>
          <cell r="G33">
            <v>8.1170843938803792</v>
          </cell>
          <cell r="H33">
            <v>22.90765314903215</v>
          </cell>
          <cell r="I33">
            <v>31.581916502866875</v>
          </cell>
          <cell r="J33">
            <v>6.0909790849554799</v>
          </cell>
          <cell r="K33">
            <v>18.564189893024395</v>
          </cell>
          <cell r="L33">
            <v>8.1170843938803792</v>
          </cell>
        </row>
        <row r="34">
          <cell r="A34" t="str">
            <v>KIT CARSON</v>
          </cell>
          <cell r="B34">
            <v>347.50794844156195</v>
          </cell>
          <cell r="C34">
            <v>177.23729381606717</v>
          </cell>
          <cell r="D34">
            <v>1143.5026585385738</v>
          </cell>
          <cell r="E34">
            <v>171.54412630549189</v>
          </cell>
          <cell r="F34">
            <v>296.64399134050126</v>
          </cell>
          <cell r="G34">
            <v>48.017373345773059</v>
          </cell>
          <cell r="H34">
            <v>135.51236877145627</v>
          </cell>
          <cell r="I34">
            <v>186.8257864654571</v>
          </cell>
          <cell r="J34">
            <v>36.031757534035634</v>
          </cell>
          <cell r="K34">
            <v>109.81820487504415</v>
          </cell>
          <cell r="L34">
            <v>48.017373345773059</v>
          </cell>
        </row>
        <row r="35">
          <cell r="A35" t="str">
            <v>LA PLATA</v>
          </cell>
          <cell r="B35">
            <v>145.12824077936281</v>
          </cell>
          <cell r="C35">
            <v>85.64945357470593</v>
          </cell>
          <cell r="D35">
            <v>4547.9859848168844</v>
          </cell>
          <cell r="E35">
            <v>1106.7812723042555</v>
          </cell>
          <cell r="F35">
            <v>2205.9492598463148</v>
          </cell>
          <cell r="G35">
            <v>85.173623277068671</v>
          </cell>
          <cell r="H35">
            <v>884.5685233076573</v>
          </cell>
          <cell r="I35">
            <v>2009.4313469221286</v>
          </cell>
          <cell r="J35">
            <v>222.21274899659815</v>
          </cell>
          <cell r="K35">
            <v>196.51791292418639</v>
          </cell>
          <cell r="L35">
            <v>85.173623277068671</v>
          </cell>
        </row>
        <row r="36">
          <cell r="A36" t="str">
            <v>LAKE</v>
          </cell>
          <cell r="B36">
            <v>51.914411810052428</v>
          </cell>
          <cell r="C36">
            <v>51.914411810052428</v>
          </cell>
          <cell r="D36">
            <v>1126.4088999383289</v>
          </cell>
          <cell r="E36">
            <v>86.218778908418145</v>
          </cell>
          <cell r="F36">
            <v>171.16963459759484</v>
          </cell>
          <cell r="G36">
            <v>37.474175146469321</v>
          </cell>
          <cell r="H36">
            <v>64.87540471785384</v>
          </cell>
          <cell r="I36">
            <v>171.16963459759484</v>
          </cell>
          <cell r="J36">
            <v>21.343374190564294</v>
          </cell>
          <cell r="K36">
            <v>0</v>
          </cell>
          <cell r="L36">
            <v>37.474175146469321</v>
          </cell>
        </row>
        <row r="37">
          <cell r="A37" t="str">
            <v>LARIMER</v>
          </cell>
          <cell r="B37">
            <v>2007</v>
          </cell>
          <cell r="C37">
            <v>1198</v>
          </cell>
          <cell r="D37">
            <v>22762</v>
          </cell>
          <cell r="E37">
            <v>5729</v>
          </cell>
          <cell r="F37">
            <v>11234</v>
          </cell>
          <cell r="G37">
            <v>454</v>
          </cell>
          <cell r="H37">
            <v>5616</v>
          </cell>
          <cell r="I37">
            <v>10389</v>
          </cell>
          <cell r="J37">
            <v>113</v>
          </cell>
          <cell r="K37">
            <v>845</v>
          </cell>
          <cell r="L37">
            <v>454</v>
          </cell>
        </row>
        <row r="38">
          <cell r="A38" t="str">
            <v>LAS ANIMAS</v>
          </cell>
          <cell r="B38">
            <v>290.57454425784834</v>
          </cell>
          <cell r="C38">
            <v>220.98511109338227</v>
          </cell>
          <cell r="D38">
            <v>1380.654353983007</v>
          </cell>
          <cell r="E38">
            <v>376.4015118273565</v>
          </cell>
          <cell r="F38">
            <v>495.47676413099845</v>
          </cell>
          <cell r="G38">
            <v>80.414456101160795</v>
          </cell>
          <cell r="H38">
            <v>328.46212453627987</v>
          </cell>
          <cell r="I38">
            <v>495.47676413099845</v>
          </cell>
          <cell r="J38">
            <v>47.939387291076628</v>
          </cell>
          <cell r="K38">
            <v>0</v>
          </cell>
          <cell r="L38">
            <v>80.414456101160795</v>
          </cell>
        </row>
        <row r="39">
          <cell r="A39" t="str">
            <v>LINCOLN</v>
          </cell>
          <cell r="B39">
            <v>229.72502468319459</v>
          </cell>
          <cell r="C39">
            <v>117.16520982979918</v>
          </cell>
          <cell r="D39">
            <v>755.92854101939326</v>
          </cell>
          <cell r="E39">
            <v>113.40166124693158</v>
          </cell>
          <cell r="F39">
            <v>196.10068931783803</v>
          </cell>
          <cell r="G39">
            <v>31.742561073922772</v>
          </cell>
          <cell r="H39">
            <v>89.582360347466917</v>
          </cell>
          <cell r="I39">
            <v>123.50381796936567</v>
          </cell>
          <cell r="J39">
            <v>23.819300899464668</v>
          </cell>
          <cell r="K39">
            <v>72.596871348472362</v>
          </cell>
          <cell r="L39">
            <v>31.742561073922772</v>
          </cell>
        </row>
        <row r="40">
          <cell r="A40" t="str">
            <v>LOGAN</v>
          </cell>
          <cell r="B40">
            <v>954.23917789110408</v>
          </cell>
          <cell r="C40">
            <v>486.68460765043164</v>
          </cell>
          <cell r="D40">
            <v>3140.0002264513269</v>
          </cell>
          <cell r="E40">
            <v>471.05145879944564</v>
          </cell>
          <cell r="F40">
            <v>814.56933486716366</v>
          </cell>
          <cell r="G40">
            <v>131.85326859844744</v>
          </cell>
          <cell r="H40">
            <v>372.11008251886341</v>
          </cell>
          <cell r="I40">
            <v>513.01412150472379</v>
          </cell>
          <cell r="J40">
            <v>98.941376280582261</v>
          </cell>
          <cell r="K40">
            <v>301.55521336243987</v>
          </cell>
          <cell r="L40">
            <v>131.85326859844744</v>
          </cell>
        </row>
        <row r="41">
          <cell r="A41" t="str">
            <v>MESA</v>
          </cell>
          <cell r="B41">
            <v>2985.5348755007462</v>
          </cell>
          <cell r="C41">
            <v>1512.9383689419528</v>
          </cell>
          <cell r="D41">
            <v>15615.388264865289</v>
          </cell>
          <cell r="E41">
            <v>5243.9431702144375</v>
          </cell>
          <cell r="F41">
            <v>4523.4097282224493</v>
          </cell>
          <cell r="G41">
            <v>869.69543830021212</v>
          </cell>
          <cell r="H41">
            <v>3990.9058695310659</v>
          </cell>
          <cell r="I41">
            <v>4190.3590055769382</v>
          </cell>
          <cell r="J41">
            <v>1253.0373006833713</v>
          </cell>
          <cell r="K41">
            <v>333.05072264551097</v>
          </cell>
          <cell r="L41">
            <v>869.69543830021212</v>
          </cell>
        </row>
        <row r="42">
          <cell r="A42" t="str">
            <v>MINERAL</v>
          </cell>
          <cell r="B42">
            <v>13.341657026606565</v>
          </cell>
          <cell r="C42">
            <v>10.146475726993497</v>
          </cell>
          <cell r="D42">
            <v>63.392396984323263</v>
          </cell>
          <cell r="E42">
            <v>17.282380629462683</v>
          </cell>
          <cell r="F42">
            <v>22.749690853245042</v>
          </cell>
          <cell r="G42">
            <v>3.6922095017751007</v>
          </cell>
          <cell r="H42">
            <v>15.081255734173681</v>
          </cell>
          <cell r="I42">
            <v>22.749690853245042</v>
          </cell>
          <cell r="J42">
            <v>2.2011248952890021</v>
          </cell>
          <cell r="K42">
            <v>0</v>
          </cell>
          <cell r="L42">
            <v>3.6922095017751007</v>
          </cell>
        </row>
        <row r="43">
          <cell r="A43" t="str">
            <v>MOFFAT</v>
          </cell>
          <cell r="B43">
            <v>947.21295548979174</v>
          </cell>
          <cell r="C43">
            <v>631.75021672196817</v>
          </cell>
          <cell r="D43">
            <v>2139.0985362548454</v>
          </cell>
          <cell r="E43">
            <v>348.45230622066782</v>
          </cell>
          <cell r="F43">
            <v>496.35553363425305</v>
          </cell>
          <cell r="G43">
            <v>236.0128638188902</v>
          </cell>
          <cell r="H43">
            <v>253.33238673163345</v>
          </cell>
          <cell r="I43">
            <v>447.00863898604013</v>
          </cell>
          <cell r="J43">
            <v>95.119919489034373</v>
          </cell>
          <cell r="K43">
            <v>49.346894648212917</v>
          </cell>
          <cell r="L43">
            <v>236.0128638188902</v>
          </cell>
        </row>
        <row r="44">
          <cell r="A44" t="str">
            <v>MONTEZUMA</v>
          </cell>
          <cell r="B44">
            <v>72.190938331340433</v>
          </cell>
          <cell r="C44">
            <v>42.604488195545173</v>
          </cell>
          <cell r="D44">
            <v>2262.2983231834487</v>
          </cell>
          <cell r="E44">
            <v>550.54466412687816</v>
          </cell>
          <cell r="F44">
            <v>1097.3022626363747</v>
          </cell>
          <cell r="G44">
            <v>42.367796594458817</v>
          </cell>
          <cell r="H44">
            <v>440.00968641954711</v>
          </cell>
          <cell r="I44">
            <v>999.54863138770713</v>
          </cell>
          <cell r="J44">
            <v>110.53497770733109</v>
          </cell>
          <cell r="K44">
            <v>97.753631248667546</v>
          </cell>
          <cell r="L44">
            <v>42.367796594458817</v>
          </cell>
        </row>
        <row r="45">
          <cell r="A45" t="str">
            <v>MONTROSE</v>
          </cell>
          <cell r="B45">
            <v>899.70073050035353</v>
          </cell>
          <cell r="C45">
            <v>344.8852800251355</v>
          </cell>
          <cell r="D45">
            <v>4856.7628623046112</v>
          </cell>
          <cell r="E45">
            <v>1113.6836069436808</v>
          </cell>
          <cell r="F45">
            <v>1540.8388186316865</v>
          </cell>
          <cell r="G45">
            <v>527.25704972115307</v>
          </cell>
          <cell r="H45">
            <v>796.35672767261019</v>
          </cell>
          <cell r="I45">
            <v>1522.1963710627604</v>
          </cell>
          <cell r="J45">
            <v>317.32687927107065</v>
          </cell>
          <cell r="K45">
            <v>18.642447568926244</v>
          </cell>
          <cell r="L45">
            <v>527.25704972115307</v>
          </cell>
        </row>
        <row r="46">
          <cell r="A46" t="str">
            <v>MORGAN</v>
          </cell>
          <cell r="B46">
            <v>1183.2498573356643</v>
          </cell>
          <cell r="C46">
            <v>603.48548446996813</v>
          </cell>
          <cell r="D46">
            <v>3893.5781574108464</v>
          </cell>
          <cell r="E46">
            <v>584.10049004067071</v>
          </cell>
          <cell r="F46">
            <v>1010.0602360528629</v>
          </cell>
          <cell r="G46">
            <v>163.4971240681528</v>
          </cell>
          <cell r="H46">
            <v>461.41388056051238</v>
          </cell>
          <cell r="I46">
            <v>636.13389614036362</v>
          </cell>
          <cell r="J46">
            <v>122.68660948015834</v>
          </cell>
          <cell r="K46">
            <v>373.92633991249926</v>
          </cell>
          <cell r="L46">
            <v>163.4971240681528</v>
          </cell>
        </row>
        <row r="47">
          <cell r="A47" t="str">
            <v>OTERO</v>
          </cell>
          <cell r="B47">
            <v>352.86059475846668</v>
          </cell>
          <cell r="C47">
            <v>268.35433204355979</v>
          </cell>
          <cell r="D47">
            <v>1676.6042522637522</v>
          </cell>
          <cell r="E47">
            <v>457.08498544018511</v>
          </cell>
          <cell r="F47">
            <v>601.68459053013692</v>
          </cell>
          <cell r="G47">
            <v>97.651681359447934</v>
          </cell>
          <cell r="H47">
            <v>398.86956001436039</v>
          </cell>
          <cell r="I47">
            <v>601.68459053013692</v>
          </cell>
          <cell r="J47">
            <v>58.215425425824726</v>
          </cell>
          <cell r="K47">
            <v>0</v>
          </cell>
          <cell r="L47">
            <v>97.651681359447934</v>
          </cell>
        </row>
        <row r="48">
          <cell r="A48" t="str">
            <v>OURAY</v>
          </cell>
          <cell r="B48">
            <v>96.692325818867332</v>
          </cell>
          <cell r="C48">
            <v>37.065391563899141</v>
          </cell>
          <cell r="D48">
            <v>521.96433901500268</v>
          </cell>
          <cell r="E48">
            <v>119.68941952713848</v>
          </cell>
          <cell r="F48">
            <v>165.59649674024035</v>
          </cell>
          <cell r="G48">
            <v>56.665187337993871</v>
          </cell>
          <cell r="H48">
            <v>85.585774880213648</v>
          </cell>
          <cell r="I48">
            <v>163.59296206111068</v>
          </cell>
          <cell r="J48">
            <v>34.103644646924828</v>
          </cell>
          <cell r="K48">
            <v>2.0035346791296833</v>
          </cell>
          <cell r="L48">
            <v>56.665187337993871</v>
          </cell>
        </row>
        <row r="49">
          <cell r="A49" t="str">
            <v>PARK</v>
          </cell>
          <cell r="B49">
            <v>115.09233348751157</v>
          </cell>
          <cell r="C49">
            <v>115.09233348751157</v>
          </cell>
          <cell r="D49">
            <v>2497.2069264569845</v>
          </cell>
          <cell r="E49">
            <v>191.14384828862165</v>
          </cell>
          <cell r="F49">
            <v>379.47675763182241</v>
          </cell>
          <cell r="G49">
            <v>83.078862164662354</v>
          </cell>
          <cell r="H49">
            <v>143.82637604070305</v>
          </cell>
          <cell r="I49">
            <v>379.47675763182241</v>
          </cell>
          <cell r="J49">
            <v>47.317472247918595</v>
          </cell>
          <cell r="K49">
            <v>0</v>
          </cell>
          <cell r="L49">
            <v>83.078862164662354</v>
          </cell>
        </row>
        <row r="50">
          <cell r="A50" t="str">
            <v>PHILLIPS</v>
          </cell>
          <cell r="B50">
            <v>186.65420882435527</v>
          </cell>
          <cell r="C50">
            <v>95.198072446308387</v>
          </cell>
          <cell r="D50">
            <v>614.20058152700653</v>
          </cell>
          <cell r="E50">
            <v>92.140146196976417</v>
          </cell>
          <cell r="F50">
            <v>159.33405193887626</v>
          </cell>
          <cell r="G50">
            <v>25.791193760813048</v>
          </cell>
          <cell r="H50">
            <v>72.786691908441199</v>
          </cell>
          <cell r="I50">
            <v>100.34826402413064</v>
          </cell>
          <cell r="J50">
            <v>19.353454288535222</v>
          </cell>
          <cell r="K50">
            <v>58.9857879147456</v>
          </cell>
          <cell r="L50">
            <v>25.791193760813048</v>
          </cell>
        </row>
        <row r="51">
          <cell r="A51" t="str">
            <v>PITKIN</v>
          </cell>
          <cell r="B51">
            <v>996.18320771994092</v>
          </cell>
          <cell r="C51">
            <v>354.80911460167641</v>
          </cell>
          <cell r="D51">
            <v>1493.066950764246</v>
          </cell>
          <cell r="E51">
            <v>469.8578572937945</v>
          </cell>
          <cell r="F51">
            <v>397.08424314996131</v>
          </cell>
          <cell r="G51">
            <v>4.6804606607029653</v>
          </cell>
          <cell r="H51">
            <v>428.94157216313306</v>
          </cell>
          <cell r="I51">
            <v>381.83500035218708</v>
          </cell>
          <cell r="J51">
            <v>40.916285130661407</v>
          </cell>
          <cell r="K51">
            <v>15.249242797774178</v>
          </cell>
          <cell r="L51">
            <v>4.6804606607029653</v>
          </cell>
        </row>
        <row r="52">
          <cell r="A52" t="str">
            <v>PROWERS</v>
          </cell>
          <cell r="B52">
            <v>235.18418165862221</v>
          </cell>
          <cell r="C52">
            <v>178.8601360245722</v>
          </cell>
          <cell r="D52">
            <v>1117.4690653795524</v>
          </cell>
          <cell r="E52">
            <v>304.65050460728389</v>
          </cell>
          <cell r="F52">
            <v>401.0272049144362</v>
          </cell>
          <cell r="G52">
            <v>65.085563843791135</v>
          </cell>
          <cell r="H52">
            <v>265.84949539271611</v>
          </cell>
          <cell r="I52">
            <v>401.0272049144362</v>
          </cell>
          <cell r="J52">
            <v>38.801009214567792</v>
          </cell>
          <cell r="K52">
            <v>0</v>
          </cell>
          <cell r="L52">
            <v>65.085563843791135</v>
          </cell>
        </row>
        <row r="53">
          <cell r="A53" t="str">
            <v>PUEBLO</v>
          </cell>
          <cell r="B53">
            <v>1891.034796155411</v>
          </cell>
          <cell r="C53">
            <v>1182.0050382871275</v>
          </cell>
          <cell r="D53">
            <v>13865.250899884113</v>
          </cell>
          <cell r="E53">
            <v>4709.6779710847277</v>
          </cell>
          <cell r="F53">
            <v>4761.2730069194959</v>
          </cell>
          <cell r="G53">
            <v>353.41754803765963</v>
          </cell>
          <cell r="H53">
            <v>4208.0262931697507</v>
          </cell>
          <cell r="I53">
            <v>4707.2730069194959</v>
          </cell>
          <cell r="J53">
            <v>501.65167791497686</v>
          </cell>
          <cell r="K53">
            <v>54</v>
          </cell>
          <cell r="L53">
            <v>353.41754803765963</v>
          </cell>
        </row>
        <row r="54">
          <cell r="A54" t="str">
            <v>RIO BLANCO</v>
          </cell>
          <cell r="B54">
            <v>457.71087794816606</v>
          </cell>
          <cell r="C54">
            <v>305.27342839207245</v>
          </cell>
          <cell r="D54">
            <v>1033.6521089289449</v>
          </cell>
          <cell r="E54">
            <v>168.3786207515021</v>
          </cell>
          <cell r="F54">
            <v>239.84820494425011</v>
          </cell>
          <cell r="G54">
            <v>114.04579559381818</v>
          </cell>
          <cell r="H54">
            <v>122.41491047140764</v>
          </cell>
          <cell r="I54">
            <v>216.00286969778494</v>
          </cell>
          <cell r="J54">
            <v>45.96371028009446</v>
          </cell>
          <cell r="K54">
            <v>23.845335246465186</v>
          </cell>
          <cell r="L54">
            <v>114.04579559381818</v>
          </cell>
        </row>
        <row r="55">
          <cell r="A55" t="str">
            <v>RIO GRANDE</v>
          </cell>
          <cell r="B55">
            <v>224.5220990067414</v>
          </cell>
          <cell r="C55">
            <v>170.75150584387092</v>
          </cell>
          <cell r="D55">
            <v>1066.8085683513502</v>
          </cell>
          <cell r="E55">
            <v>290.83916390761499</v>
          </cell>
          <cell r="F55">
            <v>382.84662331963784</v>
          </cell>
          <cell r="G55">
            <v>62.134907654872556</v>
          </cell>
          <cell r="H55">
            <v>253.79719972874867</v>
          </cell>
          <cell r="I55">
            <v>382.84662331963784</v>
          </cell>
          <cell r="J55">
            <v>37.04196417886633</v>
          </cell>
          <cell r="K55">
            <v>0</v>
          </cell>
          <cell r="L55">
            <v>62.134907654872556</v>
          </cell>
        </row>
        <row r="56">
          <cell r="A56" t="str">
            <v>ROUTT</v>
          </cell>
          <cell r="B56">
            <v>1614.2101754700625</v>
          </cell>
          <cell r="C56">
            <v>1076.608615071892</v>
          </cell>
          <cell r="D56">
            <v>3645.3836526868545</v>
          </cell>
          <cell r="E56">
            <v>593.82133142020155</v>
          </cell>
          <cell r="F56">
            <v>845.87330483564006</v>
          </cell>
          <cell r="G56">
            <v>402.20561185344616</v>
          </cell>
          <cell r="H56">
            <v>431.72099164001236</v>
          </cell>
          <cell r="I56">
            <v>761.77789734851888</v>
          </cell>
          <cell r="J56">
            <v>162.10033978018913</v>
          </cell>
          <cell r="K56">
            <v>84.095407487121236</v>
          </cell>
          <cell r="L56">
            <v>402.20561185344616</v>
          </cell>
        </row>
        <row r="57">
          <cell r="A57" t="str">
            <v>SAGUACHE</v>
          </cell>
          <cell r="B57">
            <v>114.45342853723723</v>
          </cell>
          <cell r="C57">
            <v>87.043081096174561</v>
          </cell>
          <cell r="D57">
            <v>543.8212932306833</v>
          </cell>
          <cell r="E57">
            <v>148.25952371454784</v>
          </cell>
          <cell r="F57">
            <v>195.16167378036619</v>
          </cell>
          <cell r="G57">
            <v>31.67417926522797</v>
          </cell>
          <cell r="H57">
            <v>129.37683992181579</v>
          </cell>
          <cell r="I57">
            <v>195.16167378036619</v>
          </cell>
          <cell r="J57">
            <v>18.88268379273206</v>
          </cell>
          <cell r="K57">
            <v>0</v>
          </cell>
          <cell r="L57">
            <v>31.67417926522797</v>
          </cell>
        </row>
        <row r="58">
          <cell r="A58" t="str">
            <v>SAN JUAN</v>
          </cell>
          <cell r="B58">
            <v>1.9761686271238286</v>
          </cell>
          <cell r="C58">
            <v>1.166263452073079</v>
          </cell>
          <cell r="D58">
            <v>61.9285893050805</v>
          </cell>
          <cell r="E58">
            <v>15.070715497344345</v>
          </cell>
          <cell r="F58">
            <v>30.037763132282194</v>
          </cell>
          <cell r="G58">
            <v>1.159784210672673</v>
          </cell>
          <cell r="H58">
            <v>12.044909763354745</v>
          </cell>
          <cell r="I58">
            <v>27.361836433914515</v>
          </cell>
          <cell r="J58">
            <v>3.0258057339895998</v>
          </cell>
          <cell r="K58">
            <v>2.6759266983676757</v>
          </cell>
          <cell r="L58">
            <v>1.159784210672673</v>
          </cell>
        </row>
        <row r="59">
          <cell r="A59" t="str">
            <v>SAN MIGUEL</v>
          </cell>
          <cell r="B59">
            <v>160.40550624459982</v>
          </cell>
          <cell r="C59">
            <v>61.488777393763257</v>
          </cell>
          <cell r="D59">
            <v>865.90071479066853</v>
          </cell>
          <cell r="E59">
            <v>198.55600502709922</v>
          </cell>
          <cell r="F59">
            <v>274.71249312701281</v>
          </cell>
          <cell r="G59">
            <v>94.003407037938899</v>
          </cell>
          <cell r="H59">
            <v>141.98054944623362</v>
          </cell>
          <cell r="I59">
            <v>271.38877543005265</v>
          </cell>
          <cell r="J59">
            <v>56.575455580865608</v>
          </cell>
          <cell r="K59">
            <v>3.323717696960176</v>
          </cell>
          <cell r="L59">
            <v>94.003407037938899</v>
          </cell>
        </row>
        <row r="60">
          <cell r="A60" t="str">
            <v>SEDGWICK</v>
          </cell>
          <cell r="B60">
            <v>99.966313100662148</v>
          </cell>
          <cell r="C60">
            <v>50.985190083243509</v>
          </cell>
          <cell r="D60">
            <v>328.94713720232977</v>
          </cell>
          <cell r="E60">
            <v>49.347457857408131</v>
          </cell>
          <cell r="F60">
            <v>85.334468609317113</v>
          </cell>
          <cell r="G60">
            <v>13.812978378427342</v>
          </cell>
          <cell r="H60">
            <v>38.982336796528955</v>
          </cell>
          <cell r="I60">
            <v>53.743475937282042</v>
          </cell>
          <cell r="J60">
            <v>10.365121060879176</v>
          </cell>
          <cell r="K60">
            <v>31.590992672035075</v>
          </cell>
          <cell r="L60">
            <v>13.812978378427342</v>
          </cell>
        </row>
        <row r="61">
          <cell r="A61" t="str">
            <v>SUMMIT</v>
          </cell>
          <cell r="B61">
            <v>1626.2626963442981</v>
          </cell>
          <cell r="C61">
            <v>579.22360357822072</v>
          </cell>
          <cell r="D61">
            <v>2437.4222194829895</v>
          </cell>
          <cell r="E61">
            <v>767.03993801507363</v>
          </cell>
          <cell r="F61">
            <v>648.23747974924277</v>
          </cell>
          <cell r="G61">
            <v>7.6408220046488688</v>
          </cell>
          <cell r="H61">
            <v>700.24436500669151</v>
          </cell>
          <cell r="I61">
            <v>623.34318870183836</v>
          </cell>
          <cell r="J61">
            <v>66.79557300838205</v>
          </cell>
          <cell r="K61">
            <v>24.89429104740438</v>
          </cell>
          <cell r="L61">
            <v>7.6408220046488688</v>
          </cell>
        </row>
        <row r="62">
          <cell r="A62" t="str">
            <v>TELLER</v>
          </cell>
          <cell r="B62">
            <v>28.259135080862052</v>
          </cell>
          <cell r="C62">
            <v>0</v>
          </cell>
          <cell r="D62">
            <v>1258.6828091942482</v>
          </cell>
          <cell r="E62">
            <v>284.89394700039446</v>
          </cell>
          <cell r="F62">
            <v>594.06981747767782</v>
          </cell>
          <cell r="G62">
            <v>0</v>
          </cell>
          <cell r="H62">
            <v>264.37990820095388</v>
          </cell>
          <cell r="I62">
            <v>557.85625918886944</v>
          </cell>
          <cell r="J62">
            <v>20.514038799440602</v>
          </cell>
          <cell r="K62">
            <v>36.213558288808407</v>
          </cell>
          <cell r="L62">
            <v>0</v>
          </cell>
        </row>
        <row r="63">
          <cell r="A63" t="str">
            <v>WASHINGTON</v>
          </cell>
          <cell r="B63">
            <v>202.28576345800235</v>
          </cell>
          <cell r="C63">
            <v>103.17053596499969</v>
          </cell>
          <cell r="D63">
            <v>665.63746048424355</v>
          </cell>
          <cell r="E63">
            <v>99.856520439496748</v>
          </cell>
          <cell r="F63">
            <v>172.67765106567995</v>
          </cell>
          <cell r="G63">
            <v>27.951104629570921</v>
          </cell>
          <cell r="H63">
            <v>78.882290600458347</v>
          </cell>
          <cell r="I63">
            <v>108.75203579742571</v>
          </cell>
          <cell r="J63">
            <v>20.974229839038397</v>
          </cell>
          <cell r="K63">
            <v>63.925615268254248</v>
          </cell>
          <cell r="L63">
            <v>27.951104629570921</v>
          </cell>
        </row>
        <row r="64">
          <cell r="A64" t="str">
            <v>WELD</v>
          </cell>
          <cell r="B64">
            <v>12671.811251479332</v>
          </cell>
          <cell r="C64">
            <v>4120.1138715236439</v>
          </cell>
          <cell r="D64">
            <v>27049.421111066702</v>
          </cell>
          <cell r="E64">
            <v>5299.6391611646977</v>
          </cell>
          <cell r="F64">
            <v>11164.855508431034</v>
          </cell>
          <cell r="G64">
            <v>1213.1100568161407</v>
          </cell>
          <cell r="H64">
            <v>4638.2793885451574</v>
          </cell>
          <cell r="I64">
            <v>9824.9313422975865</v>
          </cell>
          <cell r="J64">
            <v>661.35977261954031</v>
          </cell>
          <cell r="K64">
            <v>1339.9241661334486</v>
          </cell>
          <cell r="L64">
            <v>1213.1100568161407</v>
          </cell>
        </row>
        <row r="65">
          <cell r="A65" t="str">
            <v>YUMA</v>
          </cell>
          <cell r="B65">
            <v>422.0099548003152</v>
          </cell>
          <cell r="C65">
            <v>215.23508365112002</v>
          </cell>
          <cell r="D65">
            <v>1388.6574606654046</v>
          </cell>
          <cell r="E65">
            <v>208.3213616065363</v>
          </cell>
          <cell r="F65">
            <v>360.24130653357366</v>
          </cell>
          <cell r="G65">
            <v>58.311787244449675</v>
          </cell>
          <cell r="H65">
            <v>164.56477866647342</v>
          </cell>
          <cell r="I65">
            <v>226.87924709462948</v>
          </cell>
          <cell r="J65">
            <v>43.756582940062863</v>
          </cell>
          <cell r="K65">
            <v>133.36205943894419</v>
          </cell>
          <cell r="L65">
            <v>58.311787244449675</v>
          </cell>
        </row>
        <row r="66">
          <cell r="A66" t="str">
            <v>Colorado</v>
          </cell>
          <cell r="B66">
            <v>149953</v>
          </cell>
          <cell r="C66">
            <v>67211</v>
          </cell>
          <cell r="D66">
            <v>460110.00000000006</v>
          </cell>
          <cell r="E66">
            <v>102608.00000000001</v>
          </cell>
          <cell r="F66">
            <v>175775</v>
          </cell>
          <cell r="G66">
            <v>17656.000000000004</v>
          </cell>
          <cell r="H66">
            <v>84432</v>
          </cell>
          <cell r="I66">
            <v>158841.99999999991</v>
          </cell>
          <cell r="J66">
            <v>18175.999999999996</v>
          </cell>
          <cell r="K66">
            <v>16932.999999999996</v>
          </cell>
          <cell r="L66">
            <v>17656.000000000004</v>
          </cell>
        </row>
        <row r="67">
          <cell r="A67" t="str">
            <v>RAE 1</v>
          </cell>
          <cell r="B67">
            <v>20618</v>
          </cell>
          <cell r="C67">
            <v>10538.999999999998</v>
          </cell>
          <cell r="D67">
            <v>83273</v>
          </cell>
          <cell r="E67">
            <v>21213</v>
          </cell>
          <cell r="F67">
            <v>29771</v>
          </cell>
          <cell r="G67">
            <v>4324.0000000000009</v>
          </cell>
          <cell r="H67">
            <v>17771.000000000004</v>
          </cell>
          <cell r="I67">
            <v>27682.000000000004</v>
          </cell>
          <cell r="J67">
            <v>3442.0000000000005</v>
          </cell>
          <cell r="K67">
            <v>2088.9999999999995</v>
          </cell>
          <cell r="L67">
            <v>4324.0000000000009</v>
          </cell>
        </row>
        <row r="68">
          <cell r="A68" t="str">
            <v>RAE 2</v>
          </cell>
          <cell r="B68">
            <v>16374.598785786708</v>
          </cell>
          <cell r="C68">
            <v>6008.6233145439601</v>
          </cell>
          <cell r="D68">
            <v>39233.739220832183</v>
          </cell>
          <cell r="E68">
            <v>7127.486424273965</v>
          </cell>
          <cell r="F68">
            <v>14325.674356427844</v>
          </cell>
          <cell r="G68">
            <v>1724.7476531711802</v>
          </cell>
          <cell r="H68">
            <v>6082.1989077437011</v>
          </cell>
          <cell r="I68">
            <v>11815.608667273356</v>
          </cell>
          <cell r="J68">
            <v>1045.2875165302642</v>
          </cell>
          <cell r="K68">
            <v>2510.0656891544904</v>
          </cell>
          <cell r="L68">
            <v>1724.7476531711802</v>
          </cell>
        </row>
        <row r="69">
          <cell r="A69" t="str">
            <v>RAE 3</v>
          </cell>
          <cell r="B69">
            <v>55667.786054561635</v>
          </cell>
          <cell r="C69">
            <v>25243.42456634677</v>
          </cell>
          <cell r="D69">
            <v>119389.60079701373</v>
          </cell>
          <cell r="E69">
            <v>27754.527590718542</v>
          </cell>
          <cell r="F69">
            <v>46971.075300726981</v>
          </cell>
          <cell r="G69">
            <v>3385.9273668311198</v>
          </cell>
          <cell r="H69">
            <v>22428.882078491959</v>
          </cell>
          <cell r="I69">
            <v>40983.75719259258</v>
          </cell>
          <cell r="J69">
            <v>5325.6455122265743</v>
          </cell>
          <cell r="K69">
            <v>5987.3181081343937</v>
          </cell>
          <cell r="L69">
            <v>3385.9273668311198</v>
          </cell>
        </row>
        <row r="70">
          <cell r="A70" t="str">
            <v>RAE 4</v>
          </cell>
          <cell r="B70">
            <v>4868.4262943986096</v>
          </cell>
          <cell r="C70">
            <v>3442.9458371480923</v>
          </cell>
          <cell r="D70">
            <v>37147.873663041108</v>
          </cell>
          <cell r="E70">
            <v>8319.449309258096</v>
          </cell>
          <cell r="F70">
            <v>10284.658134894378</v>
          </cell>
          <cell r="G70">
            <v>1359.5823666508161</v>
          </cell>
          <cell r="H70">
            <v>7216.9897907724026</v>
          </cell>
          <cell r="I70">
            <v>10048.468803469275</v>
          </cell>
          <cell r="J70">
            <v>1102.459518485693</v>
          </cell>
          <cell r="K70">
            <v>236.18933142510352</v>
          </cell>
          <cell r="L70">
            <v>1359.5823666508161</v>
          </cell>
        </row>
        <row r="71">
          <cell r="A71" t="str">
            <v>RAE 5</v>
          </cell>
          <cell r="B71">
            <v>29236.326840543577</v>
          </cell>
          <cell r="C71">
            <v>12543.176194835634</v>
          </cell>
          <cell r="D71">
            <v>60645.062545043729</v>
          </cell>
          <cell r="E71">
            <v>12623.293831200452</v>
          </cell>
          <cell r="F71">
            <v>22239.761123772052</v>
          </cell>
          <cell r="G71">
            <v>2015</v>
          </cell>
          <cell r="H71">
            <v>11029.882883058362</v>
          </cell>
          <cell r="I71">
            <v>19530.817643506885</v>
          </cell>
          <cell r="J71">
            <v>1593.4109481420883</v>
          </cell>
          <cell r="K71">
            <v>2708.9434802651654</v>
          </cell>
          <cell r="L71">
            <v>2015</v>
          </cell>
        </row>
        <row r="72">
          <cell r="A72" t="str">
            <v>RAE 6</v>
          </cell>
          <cell r="B72">
            <v>17243.769691221962</v>
          </cell>
          <cell r="C72">
            <v>6179.7377536380309</v>
          </cell>
          <cell r="D72">
            <v>63305.516847612249</v>
          </cell>
          <cell r="E72">
            <v>14346.098996260327</v>
          </cell>
          <cell r="F72">
            <v>24238.35432654692</v>
          </cell>
          <cell r="G72">
            <v>3316.6637511822219</v>
          </cell>
          <cell r="H72">
            <v>10403.219963892865</v>
          </cell>
          <cell r="I72">
            <v>22873.870935526076</v>
          </cell>
          <cell r="J72">
            <v>3942.8790323674607</v>
          </cell>
          <cell r="K72">
            <v>1364.483391020847</v>
          </cell>
          <cell r="L72">
            <v>3316.6637511822219</v>
          </cell>
        </row>
        <row r="73">
          <cell r="A73" t="str">
            <v>RAE 7</v>
          </cell>
          <cell r="B73">
            <v>5944.0923334875115</v>
          </cell>
          <cell r="C73">
            <v>3254.0923334875115</v>
          </cell>
          <cell r="D73">
            <v>57115.206926456995</v>
          </cell>
          <cell r="E73">
            <v>11224.143848288624</v>
          </cell>
          <cell r="F73">
            <v>27944.476757631823</v>
          </cell>
          <cell r="G73">
            <v>1530.0788621646623</v>
          </cell>
          <cell r="H73">
            <v>9499.8263760407026</v>
          </cell>
          <cell r="I73">
            <v>25907.476757631823</v>
          </cell>
          <cell r="J73">
            <v>1724.3174722479187</v>
          </cell>
          <cell r="K73">
            <v>2037</v>
          </cell>
          <cell r="L73">
            <v>1530.0788621646623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s>
    <sheetDataSet>
      <sheetData sheetId="0">
        <row r="5">
          <cell r="B5" t="str">
            <v>ADAMS</v>
          </cell>
          <cell r="C5">
            <v>1487</v>
          </cell>
          <cell r="D5">
            <v>2325</v>
          </cell>
          <cell r="E5">
            <v>603</v>
          </cell>
          <cell r="F5">
            <v>637</v>
          </cell>
          <cell r="G5">
            <v>5027</v>
          </cell>
        </row>
        <row r="6">
          <cell r="B6" t="str">
            <v>ALAMOSA</v>
          </cell>
          <cell r="C6">
            <v>50</v>
          </cell>
          <cell r="D6">
            <v>88</v>
          </cell>
          <cell r="E6">
            <v>8</v>
          </cell>
          <cell r="F6">
            <v>4</v>
          </cell>
          <cell r="G6">
            <v>149</v>
          </cell>
        </row>
        <row r="7">
          <cell r="B7" t="str">
            <v>ARAPAHOE</v>
          </cell>
          <cell r="C7">
            <v>3018</v>
          </cell>
          <cell r="D7">
            <v>4331</v>
          </cell>
          <cell r="E7">
            <v>1217</v>
          </cell>
          <cell r="F7">
            <v>1191</v>
          </cell>
          <cell r="G7">
            <v>9698</v>
          </cell>
        </row>
        <row r="8">
          <cell r="B8" t="str">
            <v>ARCHULETA</v>
          </cell>
          <cell r="C8">
            <v>108</v>
          </cell>
          <cell r="D8">
            <v>190</v>
          </cell>
          <cell r="E8">
            <v>11</v>
          </cell>
          <cell r="F8">
            <v>11</v>
          </cell>
          <cell r="G8">
            <v>320</v>
          </cell>
        </row>
        <row r="9">
          <cell r="B9" t="str">
            <v>BACA</v>
          </cell>
          <cell r="C9">
            <v>41</v>
          </cell>
          <cell r="D9">
            <v>42</v>
          </cell>
          <cell r="E9">
            <v>5</v>
          </cell>
          <cell r="F9">
            <v>5</v>
          </cell>
          <cell r="G9">
            <v>92</v>
          </cell>
        </row>
        <row r="10">
          <cell r="B10" t="str">
            <v>BENT</v>
          </cell>
          <cell r="C10">
            <v>14</v>
          </cell>
          <cell r="D10">
            <v>18</v>
          </cell>
          <cell r="E10">
            <v>1</v>
          </cell>
          <cell r="G10">
            <v>33</v>
          </cell>
        </row>
        <row r="11">
          <cell r="B11" t="str">
            <v>BOULDER</v>
          </cell>
          <cell r="C11">
            <v>2188</v>
          </cell>
          <cell r="D11">
            <v>3154</v>
          </cell>
          <cell r="E11">
            <v>1278</v>
          </cell>
          <cell r="F11">
            <v>1453</v>
          </cell>
          <cell r="G11">
            <v>8017</v>
          </cell>
        </row>
        <row r="12">
          <cell r="B12" t="str">
            <v>BROOMFIELD</v>
          </cell>
          <cell r="C12">
            <v>393</v>
          </cell>
          <cell r="D12">
            <v>492</v>
          </cell>
          <cell r="E12">
            <v>249</v>
          </cell>
          <cell r="F12">
            <v>236</v>
          </cell>
          <cell r="G12">
            <v>1363</v>
          </cell>
        </row>
        <row r="13">
          <cell r="B13" t="str">
            <v>CHAFFEE</v>
          </cell>
          <cell r="C13">
            <v>240</v>
          </cell>
          <cell r="D13">
            <v>382</v>
          </cell>
          <cell r="E13">
            <v>37</v>
          </cell>
          <cell r="F13">
            <v>35</v>
          </cell>
          <cell r="G13">
            <v>689</v>
          </cell>
        </row>
        <row r="14">
          <cell r="B14" t="str">
            <v>CHEYENNE</v>
          </cell>
          <cell r="C14">
            <v>18</v>
          </cell>
          <cell r="D14">
            <v>16</v>
          </cell>
          <cell r="E14">
            <v>4</v>
          </cell>
          <cell r="F14">
            <v>2</v>
          </cell>
          <cell r="G14">
            <v>40</v>
          </cell>
        </row>
        <row r="15">
          <cell r="B15" t="str">
            <v>CLEAR CREEK</v>
          </cell>
          <cell r="C15">
            <v>50</v>
          </cell>
          <cell r="D15">
            <v>80</v>
          </cell>
          <cell r="E15">
            <v>12</v>
          </cell>
          <cell r="F15">
            <v>6</v>
          </cell>
          <cell r="G15">
            <v>146</v>
          </cell>
        </row>
        <row r="16">
          <cell r="B16" t="str">
            <v>CONEJOS</v>
          </cell>
          <cell r="C16">
            <v>22</v>
          </cell>
          <cell r="D16">
            <v>35</v>
          </cell>
          <cell r="E16">
            <v>2</v>
          </cell>
          <cell r="F16">
            <v>4</v>
          </cell>
          <cell r="G16">
            <v>63</v>
          </cell>
        </row>
        <row r="17">
          <cell r="B17" t="str">
            <v>COSTILLA</v>
          </cell>
          <cell r="D17">
            <v>8</v>
          </cell>
          <cell r="F17">
            <v>1</v>
          </cell>
          <cell r="G17">
            <v>9</v>
          </cell>
        </row>
        <row r="18">
          <cell r="B18" t="str">
            <v>CROWLEY</v>
          </cell>
          <cell r="C18">
            <v>9</v>
          </cell>
          <cell r="D18">
            <v>9</v>
          </cell>
          <cell r="E18">
            <v>1</v>
          </cell>
          <cell r="G18">
            <v>19</v>
          </cell>
        </row>
        <row r="19">
          <cell r="B19" t="str">
            <v>CUSTER</v>
          </cell>
          <cell r="C19">
            <v>13</v>
          </cell>
          <cell r="D19">
            <v>26</v>
          </cell>
          <cell r="E19">
            <v>4</v>
          </cell>
          <cell r="F19">
            <v>7</v>
          </cell>
          <cell r="G19">
            <v>48</v>
          </cell>
        </row>
        <row r="20">
          <cell r="B20" t="str">
            <v>DELTA</v>
          </cell>
          <cell r="C20">
            <v>132</v>
          </cell>
          <cell r="D20">
            <v>227</v>
          </cell>
          <cell r="E20">
            <v>11</v>
          </cell>
          <cell r="F20">
            <v>10</v>
          </cell>
          <cell r="G20">
            <v>380</v>
          </cell>
        </row>
        <row r="21">
          <cell r="B21" t="str">
            <v>DENVER</v>
          </cell>
          <cell r="C21">
            <v>3227</v>
          </cell>
          <cell r="D21">
            <v>6063</v>
          </cell>
          <cell r="E21">
            <v>1898</v>
          </cell>
          <cell r="F21">
            <v>3168</v>
          </cell>
          <cell r="G21">
            <v>14277</v>
          </cell>
        </row>
        <row r="22">
          <cell r="B22" t="str">
            <v>DOLORES</v>
          </cell>
          <cell r="C22">
            <v>8</v>
          </cell>
          <cell r="D22">
            <v>10</v>
          </cell>
          <cell r="E22">
            <v>2</v>
          </cell>
          <cell r="G22">
            <v>20</v>
          </cell>
        </row>
        <row r="23">
          <cell r="B23" t="str">
            <v>DOUGLAS</v>
          </cell>
          <cell r="C23">
            <v>1898</v>
          </cell>
          <cell r="D23">
            <v>1984</v>
          </cell>
          <cell r="E23">
            <v>968</v>
          </cell>
          <cell r="F23">
            <v>846</v>
          </cell>
          <cell r="G23">
            <v>5674</v>
          </cell>
        </row>
        <row r="24">
          <cell r="B24" t="str">
            <v>EAGLE</v>
          </cell>
          <cell r="C24">
            <v>495</v>
          </cell>
          <cell r="D24">
            <v>651</v>
          </cell>
          <cell r="E24">
            <v>111</v>
          </cell>
          <cell r="F24">
            <v>135</v>
          </cell>
          <cell r="G24">
            <v>1388</v>
          </cell>
        </row>
        <row r="25">
          <cell r="B25" t="str">
            <v>EL PASO</v>
          </cell>
          <cell r="C25">
            <v>2022</v>
          </cell>
          <cell r="D25">
            <v>2848</v>
          </cell>
          <cell r="E25">
            <v>757</v>
          </cell>
          <cell r="F25">
            <v>756</v>
          </cell>
          <cell r="G25">
            <v>6350</v>
          </cell>
        </row>
        <row r="26">
          <cell r="B26" t="str">
            <v>ELBERT</v>
          </cell>
          <cell r="C26">
            <v>105</v>
          </cell>
          <cell r="D26">
            <v>125</v>
          </cell>
          <cell r="E26">
            <v>29</v>
          </cell>
          <cell r="F26">
            <v>32</v>
          </cell>
          <cell r="G26">
            <v>291</v>
          </cell>
        </row>
        <row r="27">
          <cell r="B27" t="str">
            <v>FREMONT</v>
          </cell>
          <cell r="C27">
            <v>91</v>
          </cell>
          <cell r="D27">
            <v>145</v>
          </cell>
          <cell r="E27">
            <v>17</v>
          </cell>
          <cell r="F27">
            <v>22</v>
          </cell>
          <cell r="G27">
            <v>274</v>
          </cell>
        </row>
        <row r="28">
          <cell r="B28" t="str">
            <v>GARFIELD</v>
          </cell>
          <cell r="C28">
            <v>471</v>
          </cell>
          <cell r="D28">
            <v>652</v>
          </cell>
          <cell r="E28">
            <v>52</v>
          </cell>
          <cell r="F28">
            <v>48</v>
          </cell>
          <cell r="G28">
            <v>1223</v>
          </cell>
        </row>
        <row r="29">
          <cell r="B29" t="str">
            <v>GILPIN</v>
          </cell>
          <cell r="C29">
            <v>14</v>
          </cell>
          <cell r="D29">
            <v>48</v>
          </cell>
          <cell r="E29">
            <v>10</v>
          </cell>
          <cell r="F29">
            <v>21</v>
          </cell>
          <cell r="G29">
            <v>93</v>
          </cell>
        </row>
        <row r="30">
          <cell r="B30" t="str">
            <v>GRAND</v>
          </cell>
          <cell r="C30">
            <v>140</v>
          </cell>
          <cell r="D30">
            <v>252</v>
          </cell>
          <cell r="E30">
            <v>7</v>
          </cell>
          <cell r="F30">
            <v>21</v>
          </cell>
          <cell r="G30">
            <v>419</v>
          </cell>
        </row>
        <row r="31">
          <cell r="B31" t="str">
            <v>GUNNISON</v>
          </cell>
          <cell r="C31">
            <v>368</v>
          </cell>
          <cell r="D31">
            <v>588</v>
          </cell>
          <cell r="E31">
            <v>34</v>
          </cell>
          <cell r="F31">
            <v>39</v>
          </cell>
          <cell r="G31">
            <v>1027</v>
          </cell>
        </row>
        <row r="32">
          <cell r="B32" t="str">
            <v>HINSDALE</v>
          </cell>
          <cell r="C32">
            <v>2</v>
          </cell>
          <cell r="D32">
            <v>6</v>
          </cell>
          <cell r="G32">
            <v>8</v>
          </cell>
        </row>
        <row r="33">
          <cell r="B33" t="str">
            <v>HUERFANO</v>
          </cell>
          <cell r="C33">
            <v>14</v>
          </cell>
          <cell r="D33">
            <v>28</v>
          </cell>
          <cell r="E33">
            <v>2</v>
          </cell>
          <cell r="F33">
            <v>2</v>
          </cell>
          <cell r="G33">
            <v>45</v>
          </cell>
        </row>
        <row r="34">
          <cell r="B34" t="str">
            <v>JACKSON</v>
          </cell>
          <cell r="C34">
            <v>10</v>
          </cell>
          <cell r="D34">
            <v>20</v>
          </cell>
          <cell r="G34">
            <v>30</v>
          </cell>
        </row>
        <row r="35">
          <cell r="B35" t="str">
            <v>JEFFERSON</v>
          </cell>
          <cell r="C35">
            <v>3088</v>
          </cell>
          <cell r="D35">
            <v>4126</v>
          </cell>
          <cell r="E35">
            <v>1386</v>
          </cell>
          <cell r="F35">
            <v>1654</v>
          </cell>
          <cell r="G35">
            <v>10218</v>
          </cell>
        </row>
        <row r="36">
          <cell r="B36" t="str">
            <v>KIOWA</v>
          </cell>
          <cell r="C36">
            <v>11</v>
          </cell>
          <cell r="D36">
            <v>10</v>
          </cell>
          <cell r="F36">
            <v>1</v>
          </cell>
          <cell r="G36">
            <v>22</v>
          </cell>
        </row>
        <row r="37">
          <cell r="B37" t="str">
            <v>KIT CARSON</v>
          </cell>
          <cell r="C37">
            <v>47</v>
          </cell>
          <cell r="D37">
            <v>54</v>
          </cell>
          <cell r="E37">
            <v>11</v>
          </cell>
          <cell r="F37">
            <v>8</v>
          </cell>
          <cell r="G37">
            <v>120</v>
          </cell>
        </row>
        <row r="38">
          <cell r="B38" t="str">
            <v>LA PLATA</v>
          </cell>
          <cell r="C38">
            <v>527</v>
          </cell>
          <cell r="D38">
            <v>782</v>
          </cell>
          <cell r="E38">
            <v>94</v>
          </cell>
          <cell r="F38">
            <v>116</v>
          </cell>
          <cell r="G38">
            <v>1513</v>
          </cell>
        </row>
        <row r="39">
          <cell r="B39" t="str">
            <v>LAKE</v>
          </cell>
          <cell r="C39">
            <v>52</v>
          </cell>
          <cell r="D39">
            <v>80</v>
          </cell>
          <cell r="E39">
            <v>6</v>
          </cell>
          <cell r="F39">
            <v>16</v>
          </cell>
          <cell r="G39">
            <v>153</v>
          </cell>
        </row>
        <row r="40">
          <cell r="B40" t="str">
            <v>LARIMER</v>
          </cell>
          <cell r="C40">
            <v>2047</v>
          </cell>
          <cell r="D40">
            <v>2868</v>
          </cell>
          <cell r="E40">
            <v>606</v>
          </cell>
          <cell r="F40">
            <v>668</v>
          </cell>
          <cell r="G40">
            <v>6155</v>
          </cell>
        </row>
        <row r="41">
          <cell r="B41" t="str">
            <v>LAS ANIMAS</v>
          </cell>
          <cell r="C41">
            <v>42</v>
          </cell>
          <cell r="D41">
            <v>66</v>
          </cell>
          <cell r="E41">
            <v>5</v>
          </cell>
          <cell r="F41">
            <v>4</v>
          </cell>
          <cell r="G41">
            <v>117</v>
          </cell>
        </row>
        <row r="42">
          <cell r="B42" t="str">
            <v>LINCOLN</v>
          </cell>
          <cell r="C42">
            <v>16</v>
          </cell>
          <cell r="D42">
            <v>34</v>
          </cell>
          <cell r="E42">
            <v>5</v>
          </cell>
          <cell r="F42">
            <v>9</v>
          </cell>
          <cell r="G42">
            <v>64</v>
          </cell>
        </row>
        <row r="43">
          <cell r="B43" t="str">
            <v>LOGAN</v>
          </cell>
          <cell r="C43">
            <v>88</v>
          </cell>
          <cell r="D43">
            <v>91</v>
          </cell>
          <cell r="E43">
            <v>12</v>
          </cell>
          <cell r="F43">
            <v>23</v>
          </cell>
          <cell r="G43">
            <v>213</v>
          </cell>
        </row>
        <row r="44">
          <cell r="B44" t="str">
            <v>MESA</v>
          </cell>
          <cell r="C44">
            <v>598</v>
          </cell>
          <cell r="D44">
            <v>832</v>
          </cell>
          <cell r="E44">
            <v>147</v>
          </cell>
          <cell r="F44">
            <v>122</v>
          </cell>
          <cell r="G44">
            <v>1690</v>
          </cell>
        </row>
        <row r="45">
          <cell r="B45" t="str">
            <v>MINERAL</v>
          </cell>
          <cell r="C45">
            <v>12</v>
          </cell>
          <cell r="D45">
            <v>23</v>
          </cell>
          <cell r="E45">
            <v>1</v>
          </cell>
          <cell r="F45">
            <v>1</v>
          </cell>
          <cell r="G45">
            <v>37</v>
          </cell>
        </row>
        <row r="46">
          <cell r="B46" t="str">
            <v>MOFFAT</v>
          </cell>
          <cell r="C46">
            <v>18</v>
          </cell>
          <cell r="D46">
            <v>53</v>
          </cell>
          <cell r="E46">
            <v>2</v>
          </cell>
          <cell r="F46">
            <v>2</v>
          </cell>
          <cell r="G46">
            <v>75</v>
          </cell>
        </row>
        <row r="47">
          <cell r="B47" t="str">
            <v>MONTEZUMA</v>
          </cell>
          <cell r="C47">
            <v>73</v>
          </cell>
          <cell r="D47">
            <v>161</v>
          </cell>
          <cell r="E47">
            <v>18</v>
          </cell>
          <cell r="F47">
            <v>15</v>
          </cell>
          <cell r="G47">
            <v>266</v>
          </cell>
        </row>
        <row r="48">
          <cell r="B48" t="str">
            <v>MONTROSE</v>
          </cell>
          <cell r="C48">
            <v>215</v>
          </cell>
          <cell r="D48">
            <v>333</v>
          </cell>
          <cell r="E48">
            <v>20</v>
          </cell>
          <cell r="F48">
            <v>24</v>
          </cell>
          <cell r="G48">
            <v>587</v>
          </cell>
        </row>
        <row r="49">
          <cell r="B49" t="str">
            <v>MORGAN</v>
          </cell>
          <cell r="C49">
            <v>109</v>
          </cell>
          <cell r="D49">
            <v>114</v>
          </cell>
          <cell r="E49">
            <v>14</v>
          </cell>
          <cell r="F49">
            <v>10</v>
          </cell>
          <cell r="G49">
            <v>243</v>
          </cell>
        </row>
        <row r="50">
          <cell r="B50" t="str">
            <v>OTERO</v>
          </cell>
          <cell r="C50">
            <v>47</v>
          </cell>
          <cell r="D50">
            <v>54</v>
          </cell>
          <cell r="F50">
            <v>2</v>
          </cell>
          <cell r="G50">
            <v>103</v>
          </cell>
        </row>
        <row r="51">
          <cell r="B51" t="str">
            <v>OURAY</v>
          </cell>
          <cell r="C51">
            <v>68</v>
          </cell>
          <cell r="D51">
            <v>115</v>
          </cell>
          <cell r="E51">
            <v>12</v>
          </cell>
          <cell r="F51">
            <v>9</v>
          </cell>
          <cell r="G51">
            <v>204</v>
          </cell>
        </row>
        <row r="52">
          <cell r="B52" t="str">
            <v>PARK</v>
          </cell>
          <cell r="C52">
            <v>81</v>
          </cell>
          <cell r="D52">
            <v>153</v>
          </cell>
          <cell r="E52">
            <v>25</v>
          </cell>
          <cell r="F52">
            <v>40</v>
          </cell>
          <cell r="G52">
            <v>299</v>
          </cell>
        </row>
        <row r="53">
          <cell r="B53" t="str">
            <v>PHILLIPS</v>
          </cell>
          <cell r="C53">
            <v>28</v>
          </cell>
          <cell r="D53">
            <v>36</v>
          </cell>
          <cell r="E53">
            <v>10</v>
          </cell>
          <cell r="F53">
            <v>4</v>
          </cell>
          <cell r="G53">
            <v>78</v>
          </cell>
        </row>
        <row r="54">
          <cell r="B54" t="str">
            <v>PITKIN</v>
          </cell>
          <cell r="C54">
            <v>267</v>
          </cell>
          <cell r="D54">
            <v>381</v>
          </cell>
          <cell r="E54">
            <v>41</v>
          </cell>
          <cell r="F54">
            <v>55</v>
          </cell>
          <cell r="G54">
            <v>743</v>
          </cell>
        </row>
        <row r="55">
          <cell r="B55" t="str">
            <v>PROWERS</v>
          </cell>
          <cell r="C55">
            <v>49</v>
          </cell>
          <cell r="D55">
            <v>75</v>
          </cell>
          <cell r="E55">
            <v>8</v>
          </cell>
          <cell r="F55">
            <v>2</v>
          </cell>
          <cell r="G55">
            <v>134</v>
          </cell>
        </row>
        <row r="56">
          <cell r="B56" t="str">
            <v>PUEBLO</v>
          </cell>
          <cell r="C56">
            <v>260</v>
          </cell>
          <cell r="D56">
            <v>424</v>
          </cell>
          <cell r="E56">
            <v>76</v>
          </cell>
          <cell r="F56">
            <v>79</v>
          </cell>
          <cell r="G56">
            <v>835</v>
          </cell>
        </row>
        <row r="57">
          <cell r="B57" t="str">
            <v>RIO BLANCO</v>
          </cell>
          <cell r="C57">
            <v>32</v>
          </cell>
          <cell r="D57">
            <v>48</v>
          </cell>
          <cell r="E57">
            <v>1</v>
          </cell>
          <cell r="F57">
            <v>2</v>
          </cell>
          <cell r="G57">
            <v>83</v>
          </cell>
        </row>
        <row r="58">
          <cell r="B58" t="str">
            <v>RIO GRANDE</v>
          </cell>
          <cell r="C58">
            <v>41</v>
          </cell>
          <cell r="D58">
            <v>65</v>
          </cell>
          <cell r="E58">
            <v>14</v>
          </cell>
          <cell r="F58">
            <v>12</v>
          </cell>
          <cell r="G58">
            <v>132</v>
          </cell>
        </row>
        <row r="59">
          <cell r="B59" t="str">
            <v>ROUTT</v>
          </cell>
          <cell r="C59">
            <v>325</v>
          </cell>
          <cell r="D59">
            <v>542</v>
          </cell>
          <cell r="E59">
            <v>41</v>
          </cell>
          <cell r="F59">
            <v>54</v>
          </cell>
          <cell r="G59">
            <v>959</v>
          </cell>
        </row>
        <row r="60">
          <cell r="B60" t="str">
            <v>SAGUACHE</v>
          </cell>
          <cell r="C60">
            <v>16</v>
          </cell>
          <cell r="D60">
            <v>39</v>
          </cell>
          <cell r="E60">
            <v>1</v>
          </cell>
          <cell r="F60">
            <v>5</v>
          </cell>
          <cell r="G60">
            <v>61</v>
          </cell>
        </row>
        <row r="61">
          <cell r="B61" t="str">
            <v>SAN JUAN</v>
          </cell>
          <cell r="C61">
            <v>7</v>
          </cell>
          <cell r="D61">
            <v>31</v>
          </cell>
          <cell r="F61">
            <v>1</v>
          </cell>
          <cell r="G61">
            <v>39</v>
          </cell>
        </row>
        <row r="62">
          <cell r="B62" t="str">
            <v>SAN MIGUEL</v>
          </cell>
          <cell r="C62">
            <v>174</v>
          </cell>
          <cell r="D62">
            <v>253</v>
          </cell>
          <cell r="E62">
            <v>49</v>
          </cell>
          <cell r="F62">
            <v>47</v>
          </cell>
          <cell r="G62">
            <v>522</v>
          </cell>
        </row>
        <row r="63">
          <cell r="B63" t="str">
            <v>SEDGWICK</v>
          </cell>
          <cell r="C63">
            <v>8</v>
          </cell>
          <cell r="D63">
            <v>13</v>
          </cell>
          <cell r="E63">
            <v>3</v>
          </cell>
          <cell r="F63">
            <v>2</v>
          </cell>
          <cell r="G63">
            <v>26</v>
          </cell>
        </row>
        <row r="64">
          <cell r="B64" t="str">
            <v>SUMMIT</v>
          </cell>
          <cell r="C64">
            <v>460</v>
          </cell>
          <cell r="D64">
            <v>682</v>
          </cell>
          <cell r="E64">
            <v>67</v>
          </cell>
          <cell r="F64">
            <v>116</v>
          </cell>
          <cell r="G64">
            <v>1313</v>
          </cell>
        </row>
        <row r="65">
          <cell r="B65" t="str">
            <v>TELLER</v>
          </cell>
          <cell r="C65">
            <v>88</v>
          </cell>
          <cell r="D65">
            <v>100</v>
          </cell>
          <cell r="E65">
            <v>6</v>
          </cell>
          <cell r="F65">
            <v>22</v>
          </cell>
          <cell r="G65">
            <v>216</v>
          </cell>
        </row>
        <row r="66">
          <cell r="B66" t="str">
            <v>WASHINGTON</v>
          </cell>
          <cell r="C66">
            <v>52</v>
          </cell>
          <cell r="D66">
            <v>48</v>
          </cell>
          <cell r="F66">
            <v>3</v>
          </cell>
          <cell r="G66">
            <v>103</v>
          </cell>
        </row>
        <row r="67">
          <cell r="B67" t="str">
            <v>WELD</v>
          </cell>
          <cell r="C67">
            <v>1136</v>
          </cell>
          <cell r="D67">
            <v>1385</v>
          </cell>
          <cell r="E67">
            <v>417</v>
          </cell>
          <cell r="F67">
            <v>385</v>
          </cell>
          <cell r="G67">
            <v>3309</v>
          </cell>
        </row>
        <row r="68">
          <cell r="B68" t="str">
            <v>YUMA</v>
          </cell>
          <cell r="C68">
            <v>69</v>
          </cell>
          <cell r="D68">
            <v>107</v>
          </cell>
          <cell r="E68">
            <v>20</v>
          </cell>
          <cell r="F68">
            <v>20</v>
          </cell>
          <cell r="G68">
            <v>216</v>
          </cell>
        </row>
        <row r="69">
          <cell r="B69" t="str">
            <v>Grand Total</v>
          </cell>
          <cell r="C69">
            <v>26799</v>
          </cell>
          <cell r="D69">
            <v>39021</v>
          </cell>
          <cell r="E69">
            <v>10448</v>
          </cell>
          <cell r="F69">
            <v>12225</v>
          </cell>
          <cell r="G69">
            <v>88060</v>
          </cell>
        </row>
        <row r="72">
          <cell r="B72" t="str">
            <v>RAE 1</v>
          </cell>
          <cell r="C72">
            <v>6545</v>
          </cell>
          <cell r="D72">
            <v>9677</v>
          </cell>
          <cell r="E72">
            <v>1326</v>
          </cell>
          <cell r="F72">
            <v>1495</v>
          </cell>
          <cell r="G72">
            <v>18964</v>
          </cell>
        </row>
        <row r="73">
          <cell r="B73" t="str">
            <v>RAE 2</v>
          </cell>
          <cell r="C73">
            <v>1571</v>
          </cell>
          <cell r="D73">
            <v>1898</v>
          </cell>
          <cell r="E73">
            <v>496</v>
          </cell>
          <cell r="F73">
            <v>466</v>
          </cell>
          <cell r="G73">
            <v>4412</v>
          </cell>
        </row>
        <row r="74">
          <cell r="B74" t="str">
            <v>RAE 3</v>
          </cell>
          <cell r="C74">
            <v>6508</v>
          </cell>
          <cell r="D74">
            <v>8765</v>
          </cell>
          <cell r="E74">
            <v>2817</v>
          </cell>
          <cell r="F74">
            <v>2706</v>
          </cell>
          <cell r="G74">
            <v>20690</v>
          </cell>
        </row>
        <row r="75">
          <cell r="B75" t="str">
            <v>RAE 4</v>
          </cell>
          <cell r="C75">
            <v>1024</v>
          </cell>
          <cell r="D75">
            <v>1617</v>
          </cell>
          <cell r="E75">
            <v>188</v>
          </cell>
          <cell r="F75">
            <v>202</v>
          </cell>
          <cell r="G75">
            <v>3015</v>
          </cell>
        </row>
        <row r="76">
          <cell r="B76" t="str">
            <v>RAE 5</v>
          </cell>
          <cell r="C76">
            <v>3227</v>
          </cell>
          <cell r="D76">
            <v>6063</v>
          </cell>
          <cell r="E76">
            <v>1898</v>
          </cell>
          <cell r="F76">
            <v>3168</v>
          </cell>
          <cell r="G76">
            <v>14277</v>
          </cell>
        </row>
        <row r="77">
          <cell r="B77" t="str">
            <v>RAE 6</v>
          </cell>
          <cell r="C77">
            <v>5733</v>
          </cell>
          <cell r="D77">
            <v>7900</v>
          </cell>
          <cell r="E77">
            <v>2935</v>
          </cell>
          <cell r="F77">
            <v>3370</v>
          </cell>
          <cell r="G77">
            <v>19837</v>
          </cell>
        </row>
        <row r="78">
          <cell r="B78" t="str">
            <v>RAE 7</v>
          </cell>
          <cell r="C78">
            <v>2191</v>
          </cell>
          <cell r="D78">
            <v>3101</v>
          </cell>
          <cell r="E78">
            <v>788</v>
          </cell>
          <cell r="F78">
            <v>818</v>
          </cell>
          <cell r="G78">
            <v>6865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 Kids"/>
      <sheetName val="Language Kids"/>
      <sheetName val="RaceEth Kids"/>
      <sheetName val="FPL Adults"/>
      <sheetName val="Language Adults"/>
      <sheetName val="RaceEth Adults"/>
      <sheetName val="Age Adults"/>
      <sheetName val="FPL UninAdults"/>
      <sheetName val="Undoc Adults"/>
      <sheetName val="FPL UninKids"/>
      <sheetName val="Undoc Kids"/>
    </sheetNames>
    <sheetDataSet>
      <sheetData sheetId="0">
        <row r="9">
          <cell r="C9">
            <v>17290</v>
          </cell>
        </row>
      </sheetData>
      <sheetData sheetId="1"/>
      <sheetData sheetId="2">
        <row r="9">
          <cell r="C9">
            <v>6674</v>
          </cell>
        </row>
        <row r="10">
          <cell r="C10">
            <v>9219</v>
          </cell>
        </row>
        <row r="11">
          <cell r="C11">
            <v>2283</v>
          </cell>
        </row>
        <row r="22">
          <cell r="C22">
            <v>7395</v>
          </cell>
        </row>
        <row r="23">
          <cell r="C23">
            <v>7221</v>
          </cell>
        </row>
        <row r="24">
          <cell r="C24">
            <v>3040</v>
          </cell>
        </row>
        <row r="35">
          <cell r="C35">
            <v>6763</v>
          </cell>
        </row>
        <row r="36">
          <cell r="C36">
            <v>8173</v>
          </cell>
        </row>
        <row r="37">
          <cell r="C37">
            <v>1997</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CHI Colores">
      <a:dk1>
        <a:sysClr val="windowText" lastClr="000000"/>
      </a:dk1>
      <a:lt1>
        <a:sysClr val="window" lastClr="FFFFFF"/>
      </a:lt1>
      <a:dk2>
        <a:srgbClr val="90648D"/>
      </a:dk2>
      <a:lt2>
        <a:srgbClr val="B7B26B"/>
      </a:lt2>
      <a:accent1>
        <a:srgbClr val="3B6E8F"/>
      </a:accent1>
      <a:accent2>
        <a:srgbClr val="F6A01A"/>
      </a:accent2>
      <a:accent3>
        <a:srgbClr val="56004E"/>
      </a:accent3>
      <a:accent4>
        <a:srgbClr val="817C00"/>
      </a:accent4>
      <a:accent5>
        <a:srgbClr val="8EA9C1"/>
      </a:accent5>
      <a:accent6>
        <a:srgbClr val="F7C577"/>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hittingtonl@coloradohealthinstitut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0"/>
  <sheetViews>
    <sheetView showGridLines="0" tabSelected="1" topLeftCell="A2" workbookViewId="0">
      <selection activeCell="A16" sqref="A16"/>
    </sheetView>
  </sheetViews>
  <sheetFormatPr defaultColWidth="9.1796875" defaultRowHeight="16" x14ac:dyDescent="0.45"/>
  <cols>
    <col min="1" max="1" width="18.453125" style="1" customWidth="1"/>
    <col min="2" max="2" width="20.7265625" style="1" customWidth="1"/>
    <col min="3" max="3" width="76.7265625" style="1" customWidth="1"/>
    <col min="4" max="16384" width="9.1796875" style="1"/>
  </cols>
  <sheetData>
    <row r="2" spans="1:11" x14ac:dyDescent="0.45">
      <c r="K2" s="23"/>
    </row>
    <row r="8" spans="1:11" ht="25" x14ac:dyDescent="0.7">
      <c r="A8" s="38" t="s">
        <v>108</v>
      </c>
      <c r="B8" s="38"/>
      <c r="C8" s="38"/>
    </row>
    <row r="10" spans="1:11" x14ac:dyDescent="0.45">
      <c r="A10" s="47" t="s">
        <v>90</v>
      </c>
      <c r="B10" s="35">
        <v>44253</v>
      </c>
      <c r="C10" s="27"/>
    </row>
    <row r="11" spans="1:11" x14ac:dyDescent="0.45">
      <c r="A11" s="26"/>
      <c r="B11" s="28"/>
      <c r="C11" s="27"/>
    </row>
    <row r="12" spans="1:11" ht="89.25" customHeight="1" x14ac:dyDescent="0.45">
      <c r="A12" s="47" t="s">
        <v>80</v>
      </c>
      <c r="B12" s="39" t="s">
        <v>106</v>
      </c>
      <c r="C12" s="39"/>
    </row>
    <row r="13" spans="1:11" x14ac:dyDescent="0.45">
      <c r="A13" s="26"/>
      <c r="B13" s="29"/>
      <c r="C13" s="29"/>
    </row>
    <row r="14" spans="1:11" ht="33" customHeight="1" x14ac:dyDescent="0.45">
      <c r="A14" s="47" t="s">
        <v>86</v>
      </c>
      <c r="B14" s="41" t="s">
        <v>105</v>
      </c>
      <c r="C14" s="41"/>
    </row>
    <row r="15" spans="1:11" x14ac:dyDescent="0.45">
      <c r="A15" s="26"/>
      <c r="B15" s="29"/>
      <c r="C15" s="29"/>
    </row>
    <row r="16" spans="1:11" x14ac:dyDescent="0.45">
      <c r="A16" s="47" t="s">
        <v>81</v>
      </c>
      <c r="B16" s="30" t="s">
        <v>100</v>
      </c>
      <c r="C16" s="30"/>
    </row>
    <row r="17" spans="1:3" x14ac:dyDescent="0.45">
      <c r="A17" s="27"/>
      <c r="B17" s="30" t="s">
        <v>101</v>
      </c>
      <c r="C17" s="30"/>
    </row>
    <row r="18" spans="1:3" x14ac:dyDescent="0.45">
      <c r="A18" s="27"/>
      <c r="B18" s="30" t="s">
        <v>102</v>
      </c>
      <c r="C18" s="30"/>
    </row>
    <row r="19" spans="1:3" x14ac:dyDescent="0.45">
      <c r="A19" s="27"/>
      <c r="B19" s="25" t="s">
        <v>103</v>
      </c>
      <c r="C19" s="30"/>
    </row>
    <row r="20" spans="1:3" x14ac:dyDescent="0.45">
      <c r="A20" s="27"/>
      <c r="B20" s="40"/>
      <c r="C20" s="40"/>
    </row>
    <row r="21" spans="1:3" x14ac:dyDescent="0.45">
      <c r="A21" s="42" t="s">
        <v>82</v>
      </c>
      <c r="B21" s="42"/>
      <c r="C21" s="27"/>
    </row>
    <row r="22" spans="1:3" s="45" customFormat="1" ht="14" x14ac:dyDescent="0.3">
      <c r="A22" s="37" t="s">
        <v>83</v>
      </c>
      <c r="B22" s="37"/>
      <c r="C22" s="37"/>
    </row>
    <row r="23" spans="1:3" s="46" customFormat="1" ht="14" x14ac:dyDescent="0.35">
      <c r="A23" s="36" t="s">
        <v>84</v>
      </c>
      <c r="B23" s="36"/>
      <c r="C23" s="26"/>
    </row>
    <row r="24" spans="1:3" s="46" customFormat="1" ht="14" x14ac:dyDescent="0.35">
      <c r="A24" s="36" t="s">
        <v>104</v>
      </c>
      <c r="B24" s="36"/>
      <c r="C24" s="26"/>
    </row>
    <row r="25" spans="1:3" s="46" customFormat="1" ht="14" x14ac:dyDescent="0.35">
      <c r="A25" s="36" t="s">
        <v>13</v>
      </c>
      <c r="B25" s="36"/>
      <c r="C25" s="26"/>
    </row>
    <row r="26" spans="1:3" s="46" customFormat="1" ht="14" x14ac:dyDescent="0.35">
      <c r="A26" s="31" t="s">
        <v>85</v>
      </c>
      <c r="B26" s="26"/>
      <c r="C26" s="26"/>
    </row>
    <row r="27" spans="1:3" s="45" customFormat="1" ht="14" x14ac:dyDescent="0.3">
      <c r="A27" s="27"/>
      <c r="B27" s="27"/>
      <c r="C27" s="27"/>
    </row>
    <row r="33" spans="1:1" x14ac:dyDescent="0.45">
      <c r="A33" s="24"/>
    </row>
    <row r="34" spans="1:1" x14ac:dyDescent="0.45">
      <c r="A34" s="24"/>
    </row>
    <row r="35" spans="1:1" x14ac:dyDescent="0.45">
      <c r="A35" s="24"/>
    </row>
    <row r="36" spans="1:1" x14ac:dyDescent="0.45">
      <c r="A36" s="24"/>
    </row>
    <row r="37" spans="1:1" x14ac:dyDescent="0.45">
      <c r="A37" s="24"/>
    </row>
    <row r="38" spans="1:1" x14ac:dyDescent="0.45">
      <c r="A38" s="24"/>
    </row>
    <row r="39" spans="1:1" x14ac:dyDescent="0.45">
      <c r="A39" s="24"/>
    </row>
    <row r="40" spans="1:1" x14ac:dyDescent="0.45">
      <c r="A40" s="24"/>
    </row>
  </sheetData>
  <mergeCells count="9">
    <mergeCell ref="A25:B25"/>
    <mergeCell ref="B14:C14"/>
    <mergeCell ref="A21:B21"/>
    <mergeCell ref="A23:B23"/>
    <mergeCell ref="A24:B24"/>
    <mergeCell ref="A22:C22"/>
    <mergeCell ref="A8:C8"/>
    <mergeCell ref="B12:C12"/>
    <mergeCell ref="B20:C20"/>
  </mergeCells>
  <hyperlinks>
    <hyperlink ref="B19" r:id="rId1" xr:uid="{00000000-0004-0000-0000-000000000000}"/>
    <hyperlink ref="A26" location="'Race | Ethnicity'!A1" display="Race | Ethnicity" xr:uid="{00000000-0004-0000-0000-000001000000}"/>
    <hyperlink ref="A25:B25" location="County!A1" display="County" xr:uid="{00000000-0004-0000-0000-000004000000}"/>
    <hyperlink ref="A24:B24" location="RAE!A1" display="RAE" xr:uid="{00000000-0004-0000-0000-000005000000}"/>
    <hyperlink ref="A23:B23" location="'State of Colorado'!A1" display="State of Colorado" xr:uid="{00000000-0004-0000-0000-000006000000}"/>
  </hyperlinks>
  <pageMargins left="0.7" right="0.7" top="0.75" bottom="0.75" header="0.3" footer="0.3"/>
  <pageSetup orientation="portrait"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showGridLines="0" workbookViewId="0">
      <selection sqref="A1:F1"/>
    </sheetView>
  </sheetViews>
  <sheetFormatPr defaultColWidth="9.1796875" defaultRowHeight="16" x14ac:dyDescent="0.35"/>
  <cols>
    <col min="1" max="1" width="43.54296875" style="2" customWidth="1"/>
    <col min="2" max="6" width="29.7265625" style="2" customWidth="1"/>
    <col min="7" max="16384" width="9.1796875" style="2"/>
  </cols>
  <sheetData>
    <row r="1" spans="1:6" x14ac:dyDescent="0.35">
      <c r="A1" s="43" t="s">
        <v>87</v>
      </c>
      <c r="B1" s="43"/>
      <c r="C1" s="43"/>
      <c r="D1" s="43"/>
      <c r="E1" s="43"/>
      <c r="F1" s="43"/>
    </row>
    <row r="2" spans="1:6" x14ac:dyDescent="0.35">
      <c r="A2" s="14"/>
      <c r="B2" s="4" t="s">
        <v>5</v>
      </c>
      <c r="C2" s="4" t="s">
        <v>6</v>
      </c>
      <c r="D2" s="4" t="s">
        <v>89</v>
      </c>
      <c r="E2" s="5" t="s">
        <v>79</v>
      </c>
      <c r="F2" s="5" t="s">
        <v>15</v>
      </c>
    </row>
    <row r="3" spans="1:6" x14ac:dyDescent="0.35">
      <c r="A3" s="15" t="s">
        <v>7</v>
      </c>
      <c r="B3" s="7">
        <f>C3+D3</f>
        <v>476501.58333333331</v>
      </c>
      <c r="C3" s="7">
        <f>VLOOKUP("Grand Total",'[1]MCAID 0-18 under 147'!$B$70:$BK$70,62,FALSE)</f>
        <v>458325.58333333331</v>
      </c>
      <c r="D3" s="16">
        <f>VLOOKUP("Colorado",[2]COUNTY_LVL!$A$1:$L$65536,10,FALSE)</f>
        <v>18175.999999999996</v>
      </c>
      <c r="E3" s="8">
        <f>D3/B3</f>
        <v>3.8144679127509011E-2</v>
      </c>
      <c r="F3" s="8">
        <f>D3/D6</f>
        <v>0.40909450727029756</v>
      </c>
    </row>
    <row r="4" spans="1:6" x14ac:dyDescent="0.35">
      <c r="A4" s="15" t="s">
        <v>14</v>
      </c>
      <c r="B4" s="7">
        <f>C4+D4</f>
        <v>95989.5</v>
      </c>
      <c r="C4" s="7">
        <f>VLOOKUP("Grand Total",'[1]CHP Enrollees ages 0-18 '!$B:$RR,62,FALSE)</f>
        <v>78333.5</v>
      </c>
      <c r="D4" s="16">
        <f>VLOOKUP("Colorado",[2]COUNTY_LVL!$A$1:$L$65536,12,FALSE)</f>
        <v>17656.000000000004</v>
      </c>
      <c r="E4" s="8">
        <f>D4/B4</f>
        <v>0.183936784752499</v>
      </c>
      <c r="F4" s="8">
        <f>D4/D6</f>
        <v>0.39739065913096261</v>
      </c>
    </row>
    <row r="5" spans="1:6" x14ac:dyDescent="0.35">
      <c r="A5" s="15" t="s">
        <v>0</v>
      </c>
      <c r="B5" s="7">
        <f>C5+D5</f>
        <v>35396.831437435365</v>
      </c>
      <c r="C5" s="7">
        <f>VLOOKUP("Grand Total",[3]Summary!$B$5:$C$69,2,FALSE)</f>
        <v>26799</v>
      </c>
      <c r="D5" s="16">
        <f>(1-(2856/5802))*VLOOKUP("Colorado",[2]COUNTY_LVL!$A$1:$L$65536,11,FALSE)</f>
        <v>8597.8314374353649</v>
      </c>
      <c r="E5" s="8">
        <f>D5/B5</f>
        <v>0.24289833548045708</v>
      </c>
      <c r="F5" s="8">
        <f>D5/D6</f>
        <v>0.19351483359873983</v>
      </c>
    </row>
    <row r="6" spans="1:6" x14ac:dyDescent="0.35">
      <c r="A6" s="15" t="s">
        <v>8</v>
      </c>
      <c r="B6" s="7">
        <f>SUM(B3:B5)</f>
        <v>607887.91477076861</v>
      </c>
      <c r="C6" s="7">
        <f>SUM(C3:C5)</f>
        <v>563458.08333333326</v>
      </c>
      <c r="D6" s="7">
        <f>SUM(D3:D5)</f>
        <v>44429.831437435365</v>
      </c>
      <c r="E6" s="8">
        <f>D6/B6</f>
        <v>7.3088854635627407E-2</v>
      </c>
      <c r="F6" s="8">
        <f>SUM(F3:F5)</f>
        <v>1</v>
      </c>
    </row>
    <row r="7" spans="1:6" x14ac:dyDescent="0.35">
      <c r="A7" s="17"/>
      <c r="B7" s="17"/>
      <c r="C7" s="17"/>
      <c r="D7" s="18"/>
      <c r="E7" s="17"/>
      <c r="F7" s="17"/>
    </row>
    <row r="8" spans="1:6" x14ac:dyDescent="0.35">
      <c r="A8" s="17"/>
      <c r="B8" s="17"/>
      <c r="C8" s="17"/>
      <c r="D8" s="19"/>
      <c r="E8" s="17"/>
      <c r="F8" s="17"/>
    </row>
    <row r="9" spans="1:6" x14ac:dyDescent="0.35">
      <c r="A9" s="17"/>
      <c r="B9" s="17"/>
      <c r="C9" s="17"/>
      <c r="D9" s="17"/>
      <c r="E9" s="17"/>
      <c r="F9" s="17"/>
    </row>
    <row r="10" spans="1:6" x14ac:dyDescent="0.35">
      <c r="A10" s="17"/>
      <c r="B10" s="17"/>
      <c r="C10" s="17"/>
      <c r="D10" s="17"/>
      <c r="E10" s="17"/>
      <c r="F10" s="17"/>
    </row>
    <row r="14" spans="1:6" x14ac:dyDescent="0.35">
      <c r="B14" s="10"/>
      <c r="C14" s="10"/>
      <c r="D14" s="10"/>
      <c r="E14" s="20"/>
      <c r="F14" s="20"/>
    </row>
    <row r="15" spans="1:6" x14ac:dyDescent="0.35">
      <c r="B15" s="10"/>
      <c r="C15" s="10"/>
      <c r="D15" s="10"/>
      <c r="E15" s="20"/>
      <c r="F15" s="20"/>
    </row>
    <row r="16" spans="1:6" x14ac:dyDescent="0.35">
      <c r="B16" s="10"/>
      <c r="C16" s="10"/>
      <c r="D16" s="10"/>
      <c r="E16" s="20"/>
      <c r="F16" s="20"/>
    </row>
    <row r="17" spans="2:6" x14ac:dyDescent="0.35">
      <c r="B17" s="10"/>
      <c r="C17" s="10"/>
      <c r="D17" s="10"/>
      <c r="E17" s="20"/>
      <c r="F17" s="20"/>
    </row>
    <row r="18" spans="2:6" x14ac:dyDescent="0.35">
      <c r="D18" s="21"/>
    </row>
    <row r="20" spans="2:6" x14ac:dyDescent="0.35">
      <c r="B20" s="22"/>
      <c r="C20" s="22"/>
      <c r="D20" s="22"/>
    </row>
    <row r="21" spans="2:6" x14ac:dyDescent="0.35">
      <c r="B21" s="22"/>
      <c r="C21" s="22"/>
      <c r="D21" s="22"/>
    </row>
    <row r="22" spans="2:6" x14ac:dyDescent="0.35">
      <c r="B22" s="22"/>
      <c r="C22" s="22"/>
      <c r="D22" s="22"/>
    </row>
    <row r="23" spans="2:6" x14ac:dyDescent="0.35">
      <c r="B23" s="22"/>
      <c r="C23" s="22"/>
      <c r="D23" s="22"/>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8"/>
  <sheetViews>
    <sheetView showGridLines="0" topLeftCell="B1" workbookViewId="0">
      <pane ySplit="2" topLeftCell="A3" activePane="bottomLeft" state="frozen"/>
      <selection sqref="A1:XFD1048576"/>
      <selection pane="bottomLeft" sqref="A1:F1"/>
    </sheetView>
  </sheetViews>
  <sheetFormatPr defaultColWidth="9.1796875" defaultRowHeight="16" x14ac:dyDescent="0.35"/>
  <cols>
    <col min="1" max="1" width="43.54296875" style="2" customWidth="1"/>
    <col min="2" max="4" width="29.7265625" style="2" customWidth="1"/>
    <col min="5" max="6" width="29.7265625" style="11" customWidth="1"/>
    <col min="7" max="16384" width="9.1796875" style="2"/>
  </cols>
  <sheetData>
    <row r="1" spans="1:6" x14ac:dyDescent="0.35">
      <c r="A1" s="43" t="s">
        <v>92</v>
      </c>
      <c r="B1" s="43"/>
      <c r="C1" s="43"/>
      <c r="D1" s="43"/>
      <c r="E1" s="43"/>
      <c r="F1" s="43"/>
    </row>
    <row r="2" spans="1:6" x14ac:dyDescent="0.35">
      <c r="A2" s="13" t="s">
        <v>12</v>
      </c>
      <c r="B2" s="4" t="s">
        <v>5</v>
      </c>
      <c r="C2" s="4" t="s">
        <v>6</v>
      </c>
      <c r="D2" s="4" t="s">
        <v>89</v>
      </c>
      <c r="E2" s="5" t="s">
        <v>79</v>
      </c>
      <c r="F2" s="5" t="s">
        <v>15</v>
      </c>
    </row>
    <row r="3" spans="1:6" x14ac:dyDescent="0.35">
      <c r="A3" s="44" t="s">
        <v>7</v>
      </c>
      <c r="B3" s="44"/>
      <c r="C3" s="44"/>
      <c r="D3" s="44"/>
      <c r="E3" s="44"/>
      <c r="F3" s="44"/>
    </row>
    <row r="4" spans="1:6" x14ac:dyDescent="0.35">
      <c r="A4" s="6" t="s">
        <v>93</v>
      </c>
      <c r="B4" s="7">
        <f>C4+D4</f>
        <v>68756.666666666672</v>
      </c>
      <c r="C4" s="7">
        <f>VLOOKUP(A4,'[1]MCAID 0-18 under 147'!$B$76:$RR$82,62,FALSE)</f>
        <v>65314.666666666664</v>
      </c>
      <c r="D4" s="16">
        <f>VLOOKUP(A4,[2]COUNTY_LVL!$A$1:$L$65536,10,FALSE)</f>
        <v>3442.0000000000005</v>
      </c>
      <c r="E4" s="8">
        <f>D4/B4</f>
        <v>5.0060600184224563E-2</v>
      </c>
      <c r="F4" s="8">
        <f>D4/$D$11</f>
        <v>0.18937059859154937</v>
      </c>
    </row>
    <row r="5" spans="1:6" x14ac:dyDescent="0.35">
      <c r="A5" s="6" t="s">
        <v>94</v>
      </c>
      <c r="B5" s="7">
        <f t="shared" ref="B5:B11" si="0">C5+D5</f>
        <v>38135.037516530261</v>
      </c>
      <c r="C5" s="7">
        <f>VLOOKUP(A5,'[1]MCAID 0-18 under 147'!$B$76:$RR$82,62,FALSE)</f>
        <v>37089.75</v>
      </c>
      <c r="D5" s="16">
        <f>VLOOKUP(A5,[2]COUNTY_LVL!$A$1:$L$65536,10,FALSE)</f>
        <v>1045.2875165302642</v>
      </c>
      <c r="E5" s="8">
        <f t="shared" ref="E5:E11" si="1">D5/B5</f>
        <v>2.7410160959646809E-2</v>
      </c>
      <c r="F5" s="8">
        <f t="shared" ref="F5:F11" si="2">D5/$D$11</f>
        <v>5.7509216358399229E-2</v>
      </c>
    </row>
    <row r="6" spans="1:6" x14ac:dyDescent="0.35">
      <c r="A6" s="6" t="s">
        <v>95</v>
      </c>
      <c r="B6" s="7">
        <f t="shared" si="0"/>
        <v>130852.89551222658</v>
      </c>
      <c r="C6" s="7">
        <f>VLOOKUP(A6,'[1]MCAID 0-18 under 147'!$B$76:$RR$82,62,FALSE)</f>
        <v>125527.25</v>
      </c>
      <c r="D6" s="16">
        <f>VLOOKUP(A6,[2]COUNTY_LVL!$A$1:$L$65536,10,FALSE)</f>
        <v>5325.6455122265743</v>
      </c>
      <c r="E6" s="8">
        <f t="shared" si="1"/>
        <v>4.069948541359529E-2</v>
      </c>
      <c r="F6" s="8">
        <f t="shared" si="2"/>
        <v>0.29300426453711353</v>
      </c>
    </row>
    <row r="7" spans="1:6" x14ac:dyDescent="0.35">
      <c r="A7" s="6" t="s">
        <v>96</v>
      </c>
      <c r="B7" s="7">
        <f t="shared" si="0"/>
        <v>45897.459518485695</v>
      </c>
      <c r="C7" s="7">
        <f>VLOOKUP(A7,'[1]MCAID 0-18 under 147'!$B$76:$RR$82,62,FALSE)</f>
        <v>44795</v>
      </c>
      <c r="D7" s="16">
        <f>VLOOKUP(A7,[2]COUNTY_LVL!$A$1:$L$65536,10,FALSE)</f>
        <v>1102.459518485693</v>
      </c>
      <c r="E7" s="8">
        <f t="shared" si="1"/>
        <v>2.4020055359309497E-2</v>
      </c>
      <c r="F7" s="8">
        <f t="shared" si="2"/>
        <v>6.0654683015278016E-2</v>
      </c>
    </row>
    <row r="8" spans="1:6" x14ac:dyDescent="0.35">
      <c r="A8" s="6" t="s">
        <v>97</v>
      </c>
      <c r="B8" s="7">
        <f t="shared" si="0"/>
        <v>70483.660948142089</v>
      </c>
      <c r="C8" s="7">
        <f>VLOOKUP(A8,'[1]MCAID 0-18 under 147'!$B$76:$RR$82,62,FALSE)</f>
        <v>68890.25</v>
      </c>
      <c r="D8" s="16">
        <f>VLOOKUP(A8,[2]COUNTY_LVL!$A$1:$L$65536,10,FALSE)</f>
        <v>1593.4109481420883</v>
      </c>
      <c r="E8" s="8">
        <f t="shared" si="1"/>
        <v>2.2606813078486804E-2</v>
      </c>
      <c r="F8" s="8">
        <f t="shared" si="2"/>
        <v>8.7665655157465258E-2</v>
      </c>
    </row>
    <row r="9" spans="1:6" x14ac:dyDescent="0.35">
      <c r="A9" s="6" t="s">
        <v>98</v>
      </c>
      <c r="B9" s="7">
        <f t="shared" si="0"/>
        <v>52840.629032367462</v>
      </c>
      <c r="C9" s="7">
        <f>VLOOKUP(A9,'[1]MCAID 0-18 under 147'!$B$76:$RR$82,62,FALSE)</f>
        <v>48897.75</v>
      </c>
      <c r="D9" s="16">
        <f>VLOOKUP(A9,[2]COUNTY_LVL!$A$1:$L$65536,10,FALSE)</f>
        <v>3942.8790323674607</v>
      </c>
      <c r="E9" s="8">
        <f t="shared" si="1"/>
        <v>7.4618321253372186E-2</v>
      </c>
      <c r="F9" s="8">
        <f t="shared" si="2"/>
        <v>0.21692776366458305</v>
      </c>
    </row>
    <row r="10" spans="1:6" x14ac:dyDescent="0.35">
      <c r="A10" s="6" t="s">
        <v>99</v>
      </c>
      <c r="B10" s="7">
        <f t="shared" si="0"/>
        <v>69246.567472247916</v>
      </c>
      <c r="C10" s="7">
        <f>VLOOKUP(A10,'[1]MCAID 0-18 under 147'!$B$76:$RR$82,62,FALSE)</f>
        <v>67522.25</v>
      </c>
      <c r="D10" s="16">
        <f>VLOOKUP(A10,[2]COUNTY_LVL!$A$1:$L$65536,10,FALSE)</f>
        <v>1724.3174722479187</v>
      </c>
      <c r="E10" s="8">
        <f t="shared" si="1"/>
        <v>2.490112557476552E-2</v>
      </c>
      <c r="F10" s="8">
        <f t="shared" si="2"/>
        <v>9.486781867561174E-2</v>
      </c>
    </row>
    <row r="11" spans="1:6" x14ac:dyDescent="0.35">
      <c r="A11" s="6" t="s">
        <v>8</v>
      </c>
      <c r="B11" s="7">
        <f t="shared" si="0"/>
        <v>476501.58333333331</v>
      </c>
      <c r="C11" s="7">
        <f>'State of Colorado'!C3</f>
        <v>458325.58333333331</v>
      </c>
      <c r="D11" s="7">
        <f>'State of Colorado'!D3</f>
        <v>18175.999999999996</v>
      </c>
      <c r="E11" s="8">
        <f t="shared" si="1"/>
        <v>3.8144679127509011E-2</v>
      </c>
      <c r="F11" s="8">
        <f t="shared" si="2"/>
        <v>1</v>
      </c>
    </row>
    <row r="12" spans="1:6" x14ac:dyDescent="0.35">
      <c r="A12" s="44" t="s">
        <v>14</v>
      </c>
      <c r="B12" s="44"/>
      <c r="C12" s="44"/>
      <c r="D12" s="44"/>
      <c r="E12" s="44"/>
      <c r="F12" s="44"/>
    </row>
    <row r="13" spans="1:6" x14ac:dyDescent="0.35">
      <c r="A13" s="6" t="s">
        <v>93</v>
      </c>
      <c r="B13" s="7">
        <f>C13+D13</f>
        <v>19830.166666666668</v>
      </c>
      <c r="C13" s="33">
        <f>VLOOKUP(A13,'[1]CHP Enrollees ages 0-18 '!$B$76:$BK$82,62,FALSE)</f>
        <v>15506.166666666666</v>
      </c>
      <c r="D13" s="16">
        <f>VLOOKUP(A13,[2]COUNTY_LVL!$A$1:$L$65536,12,FALSE)</f>
        <v>4324.0000000000009</v>
      </c>
      <c r="E13" s="8">
        <f>D13/B13</f>
        <v>0.21805162168749637</v>
      </c>
      <c r="F13" s="8">
        <f>D13/$D$20</f>
        <v>0.24490258269143633</v>
      </c>
    </row>
    <row r="14" spans="1:6" x14ac:dyDescent="0.35">
      <c r="A14" s="6" t="s">
        <v>94</v>
      </c>
      <c r="B14" s="7">
        <f t="shared" ref="B14:B20" si="3">C14+D14</f>
        <v>9458.8309865045139</v>
      </c>
      <c r="C14" s="33">
        <f>VLOOKUP(A14,'[1]CHP Enrollees ages 0-18 '!$B$76:$BK$82,62,FALSE)</f>
        <v>7734.083333333333</v>
      </c>
      <c r="D14" s="16">
        <f>VLOOKUP(A14,[2]COUNTY_LVL!$A$1:$L$65536,12,FALSE)</f>
        <v>1724.7476531711802</v>
      </c>
      <c r="E14" s="8">
        <f t="shared" ref="E14:E20" si="4">D14/B14</f>
        <v>0.18234258077261153</v>
      </c>
      <c r="F14" s="8">
        <f t="shared" ref="F14:F20" si="5">D14/$D$20</f>
        <v>9.7686206001992515E-2</v>
      </c>
    </row>
    <row r="15" spans="1:6" x14ac:dyDescent="0.35">
      <c r="A15" s="6" t="s">
        <v>95</v>
      </c>
      <c r="B15" s="7">
        <f t="shared" si="3"/>
        <v>25686.094033497786</v>
      </c>
      <c r="C15" s="33">
        <f>VLOOKUP(A15,'[1]CHP Enrollees ages 0-18 '!$B$76:$BK$82,62,FALSE)</f>
        <v>22300.166666666668</v>
      </c>
      <c r="D15" s="16">
        <f>VLOOKUP(A15,[2]COUNTY_LVL!$A$1:$L$65536,12,FALSE)</f>
        <v>3385.9273668311198</v>
      </c>
      <c r="E15" s="8">
        <f t="shared" si="4"/>
        <v>0.1318194725292004</v>
      </c>
      <c r="F15" s="8">
        <f t="shared" si="5"/>
        <v>0.19177205294693697</v>
      </c>
    </row>
    <row r="16" spans="1:6" x14ac:dyDescent="0.35">
      <c r="A16" s="6" t="s">
        <v>96</v>
      </c>
      <c r="B16" s="7">
        <f t="shared" si="3"/>
        <v>6793.6656999841489</v>
      </c>
      <c r="C16" s="33">
        <f>VLOOKUP(A16,'[1]CHP Enrollees ages 0-18 '!$B$76:$BK$82,62,FALSE)</f>
        <v>5434.083333333333</v>
      </c>
      <c r="D16" s="16">
        <f>VLOOKUP(A16,[2]COUNTY_LVL!$A$1:$L$65536,12,FALSE)</f>
        <v>1359.5823666508161</v>
      </c>
      <c r="E16" s="8">
        <f t="shared" si="4"/>
        <v>0.20012500271451217</v>
      </c>
      <c r="F16" s="8">
        <f t="shared" si="5"/>
        <v>7.7003985424264607E-2</v>
      </c>
    </row>
    <row r="17" spans="1:6" x14ac:dyDescent="0.35">
      <c r="A17" s="6" t="s">
        <v>97</v>
      </c>
      <c r="B17" s="7">
        <f t="shared" si="3"/>
        <v>11791.833333333334</v>
      </c>
      <c r="C17" s="33">
        <f>VLOOKUP(A17,'[1]CHP Enrollees ages 0-18 '!$B$76:$BK$82,62,FALSE)</f>
        <v>9776.8333333333339</v>
      </c>
      <c r="D17" s="16">
        <f>VLOOKUP(A17,[2]COUNTY_LVL!$A$1:$L$65536,12,FALSE)</f>
        <v>2015</v>
      </c>
      <c r="E17" s="8">
        <f t="shared" si="4"/>
        <v>0.17088097694732229</v>
      </c>
      <c r="F17" s="8">
        <f t="shared" si="5"/>
        <v>0.11412550974173083</v>
      </c>
    </row>
    <row r="18" spans="1:6" x14ac:dyDescent="0.35">
      <c r="A18" s="6" t="s">
        <v>98</v>
      </c>
      <c r="B18" s="7">
        <f t="shared" si="3"/>
        <v>12409.080417848887</v>
      </c>
      <c r="C18" s="33">
        <f>VLOOKUP(A18,'[1]CHP Enrollees ages 0-18 '!$B$76:$BK$82,62,FALSE)</f>
        <v>9092.4166666666661</v>
      </c>
      <c r="D18" s="16">
        <f>VLOOKUP(A18,[2]COUNTY_LVL!$A$1:$L$65536,12,FALSE)</f>
        <v>3316.6637511822219</v>
      </c>
      <c r="E18" s="8">
        <f t="shared" si="4"/>
        <v>0.26727715829866183</v>
      </c>
      <c r="F18" s="8">
        <f t="shared" si="5"/>
        <v>0.18784910235513261</v>
      </c>
    </row>
    <row r="19" spans="1:6" x14ac:dyDescent="0.35">
      <c r="A19" s="6" t="s">
        <v>99</v>
      </c>
      <c r="B19" s="7">
        <f t="shared" si="3"/>
        <v>10008.412195497996</v>
      </c>
      <c r="C19" s="33">
        <f>VLOOKUP(A19,'[1]CHP Enrollees ages 0-18 '!$B$76:$BK$82,62,FALSE)</f>
        <v>8478.3333333333339</v>
      </c>
      <c r="D19" s="16">
        <f>VLOOKUP(A19,[2]COUNTY_LVL!$A$1:$L$65536,12,FALSE)</f>
        <v>1530.0788621646623</v>
      </c>
      <c r="E19" s="8">
        <f t="shared" si="4"/>
        <v>0.15287928117638133</v>
      </c>
      <c r="F19" s="8">
        <f t="shared" si="5"/>
        <v>8.6660560838505998E-2</v>
      </c>
    </row>
    <row r="20" spans="1:6" x14ac:dyDescent="0.35">
      <c r="A20" s="6" t="s">
        <v>8</v>
      </c>
      <c r="B20" s="7">
        <f t="shared" si="3"/>
        <v>95989.5</v>
      </c>
      <c r="C20" s="33">
        <f>'State of Colorado'!C4</f>
        <v>78333.5</v>
      </c>
      <c r="D20" s="7">
        <f>'State of Colorado'!D4</f>
        <v>17656.000000000004</v>
      </c>
      <c r="E20" s="8">
        <f t="shared" si="4"/>
        <v>0.183936784752499</v>
      </c>
      <c r="F20" s="8">
        <f t="shared" si="5"/>
        <v>1</v>
      </c>
    </row>
    <row r="21" spans="1:6" x14ac:dyDescent="0.35">
      <c r="A21" s="44" t="s">
        <v>0</v>
      </c>
      <c r="B21" s="44"/>
      <c r="C21" s="44"/>
      <c r="D21" s="44"/>
      <c r="E21" s="44"/>
      <c r="F21" s="44"/>
    </row>
    <row r="22" spans="1:6" x14ac:dyDescent="0.35">
      <c r="A22" s="6" t="s">
        <v>93</v>
      </c>
      <c r="B22" s="7">
        <f>C22+D22</f>
        <v>7605.7021716649433</v>
      </c>
      <c r="C22" s="7">
        <f>VLOOKUP(A22,[3]Summary!$B$72:$G$79,2,FALSE)</f>
        <v>6545</v>
      </c>
      <c r="D22" s="16">
        <f>(1-(2856/5802))*VLOOKUP(A22,[2]COUNTY_LVL!$A$1:$L$65536,11,FALSE)</f>
        <v>1060.7021716649429</v>
      </c>
      <c r="E22" s="8">
        <f>D22/B22</f>
        <v>0.13946143928914159</v>
      </c>
      <c r="F22" s="8">
        <f>D22/$D$29</f>
        <v>0.12336857024744581</v>
      </c>
    </row>
    <row r="23" spans="1:6" x14ac:dyDescent="0.35">
      <c r="A23" s="6" t="s">
        <v>94</v>
      </c>
      <c r="B23" s="7">
        <f t="shared" ref="B23:B29" si="6">C23+D23</f>
        <v>2845.5007790846485</v>
      </c>
      <c r="C23" s="7">
        <f>VLOOKUP(A23,[3]Summary!$B$72:$G$79,2,FALSE)</f>
        <v>1571</v>
      </c>
      <c r="D23" s="16">
        <f>(1-(2856/5802))*VLOOKUP(A23,[2]COUNTY_LVL!$A$1:$L$65536,11,FALSE)</f>
        <v>1274.5007790846482</v>
      </c>
      <c r="E23" s="8">
        <f t="shared" ref="E23:E29" si="7">D23/B23</f>
        <v>0.44790034444996163</v>
      </c>
      <c r="F23" s="8">
        <f t="shared" ref="F23:F29" si="8">D23/$D$29</f>
        <v>0.14823514375211075</v>
      </c>
    </row>
    <row r="24" spans="1:6" x14ac:dyDescent="0.35">
      <c r="A24" s="6" t="s">
        <v>95</v>
      </c>
      <c r="B24" s="7">
        <f t="shared" si="6"/>
        <v>9548.0963713484871</v>
      </c>
      <c r="C24" s="7">
        <f>VLOOKUP(A24,[3]Summary!$B$72:$G$79,2,FALSE)</f>
        <v>6508</v>
      </c>
      <c r="D24" s="16">
        <f>(1-(2856/5802))*VLOOKUP(A24,[2]COUNTY_LVL!$A$1:$L$65536,11,FALSE)</f>
        <v>3040.0963713484875</v>
      </c>
      <c r="E24" s="8">
        <f t="shared" si="7"/>
        <v>0.31839816578214236</v>
      </c>
      <c r="F24" s="8">
        <f t="shared" si="8"/>
        <v>0.35358873844766997</v>
      </c>
    </row>
    <row r="25" spans="1:6" x14ac:dyDescent="0.35">
      <c r="A25" s="6" t="s">
        <v>96</v>
      </c>
      <c r="B25" s="7">
        <f t="shared" si="6"/>
        <v>1143.9265374661074</v>
      </c>
      <c r="C25" s="7">
        <f>VLOOKUP(A25,[3]Summary!$B$72:$G$79,2,FALSE)</f>
        <v>1024</v>
      </c>
      <c r="D25" s="16">
        <f>(1-(2856/5802))*VLOOKUP(A25,[2]COUNTY_LVL!$A$1:$L$65536,11,FALSE)</f>
        <v>119.92653746610738</v>
      </c>
      <c r="E25" s="8">
        <f t="shared" si="7"/>
        <v>0.10483762159391341</v>
      </c>
      <c r="F25" s="8">
        <f t="shared" si="8"/>
        <v>1.3948463439739184E-2</v>
      </c>
    </row>
    <row r="26" spans="1:6" x14ac:dyDescent="0.35">
      <c r="A26" s="6" t="s">
        <v>97</v>
      </c>
      <c r="B26" s="7">
        <f t="shared" si="6"/>
        <v>4602.4821600932737</v>
      </c>
      <c r="C26" s="7">
        <f>VLOOKUP(A26,[3]Summary!$B$72:$G$79,2,FALSE)</f>
        <v>3227</v>
      </c>
      <c r="D26" s="16">
        <f>(1-(2856/5802))*VLOOKUP(A26,[2]COUNTY_LVL!$A$1:$L$65536,11,FALSE)</f>
        <v>1375.4821600932742</v>
      </c>
      <c r="E26" s="8">
        <f t="shared" si="7"/>
        <v>0.29885659786357516</v>
      </c>
      <c r="F26" s="8">
        <f t="shared" si="8"/>
        <v>0.15998012639610026</v>
      </c>
    </row>
    <row r="27" spans="1:6" x14ac:dyDescent="0.35">
      <c r="A27" s="6" t="s">
        <v>98</v>
      </c>
      <c r="B27" s="7">
        <f t="shared" si="6"/>
        <v>6425.8245553166862</v>
      </c>
      <c r="C27" s="7">
        <f>VLOOKUP(A27,[3]Summary!$B$72:$G$79,2,FALSE)</f>
        <v>5733</v>
      </c>
      <c r="D27" s="16">
        <f>(1-(2856/5802))*VLOOKUP(A27,[2]COUNTY_LVL!$A$1:$L$65536,11,FALSE)</f>
        <v>692.82455531668654</v>
      </c>
      <c r="E27" s="8">
        <f t="shared" si="7"/>
        <v>0.10781877864117033</v>
      </c>
      <c r="F27" s="8">
        <f t="shared" si="8"/>
        <v>8.0581314062531592E-2</v>
      </c>
    </row>
    <row r="28" spans="1:6" x14ac:dyDescent="0.35">
      <c r="A28" s="6" t="s">
        <v>99</v>
      </c>
      <c r="B28" s="7">
        <f t="shared" si="6"/>
        <v>3225.2988624612203</v>
      </c>
      <c r="C28" s="7">
        <f>VLOOKUP(A28,[3]Summary!$B$72:$G$79,2,FALSE)</f>
        <v>2191</v>
      </c>
      <c r="D28" s="16">
        <f>(1-(2856/5802))*VLOOKUP(A28,[2]COUNTY_LVL!$A$1:$L$65536,11,FALSE)</f>
        <v>1034.2988624612203</v>
      </c>
      <c r="E28" s="8">
        <f t="shared" si="7"/>
        <v>0.32068310769562253</v>
      </c>
      <c r="F28" s="8">
        <f t="shared" si="8"/>
        <v>0.12029764365440268</v>
      </c>
    </row>
    <row r="29" spans="1:6" x14ac:dyDescent="0.35">
      <c r="A29" s="6" t="s">
        <v>8</v>
      </c>
      <c r="B29" s="7">
        <f t="shared" si="6"/>
        <v>35396.831437435365</v>
      </c>
      <c r="C29" s="7">
        <f>'State of Colorado'!C5</f>
        <v>26799</v>
      </c>
      <c r="D29" s="7">
        <f>'State of Colorado'!D5</f>
        <v>8597.8314374353649</v>
      </c>
      <c r="E29" s="8">
        <f t="shared" si="7"/>
        <v>0.24289833548045708</v>
      </c>
      <c r="F29" s="8">
        <f t="shared" si="8"/>
        <v>1</v>
      </c>
    </row>
    <row r="30" spans="1:6" x14ac:dyDescent="0.35">
      <c r="A30" s="44" t="s">
        <v>11</v>
      </c>
      <c r="B30" s="44"/>
      <c r="C30" s="44"/>
      <c r="D30" s="44"/>
      <c r="E30" s="44"/>
      <c r="F30" s="44"/>
    </row>
    <row r="31" spans="1:6" x14ac:dyDescent="0.35">
      <c r="A31" s="6" t="s">
        <v>93</v>
      </c>
      <c r="B31" s="7">
        <f>C31+D31</f>
        <v>96192.535504998275</v>
      </c>
      <c r="C31" s="7">
        <f>C4+C13+C22</f>
        <v>87365.833333333328</v>
      </c>
      <c r="D31" s="7">
        <f>D4+D13+D22</f>
        <v>8826.7021716649451</v>
      </c>
      <c r="E31" s="8">
        <f>D31/B31</f>
        <v>9.1760780868556061E-2</v>
      </c>
      <c r="F31" s="8">
        <f>D31/$D$38</f>
        <v>0.19866611882366508</v>
      </c>
    </row>
    <row r="32" spans="1:6" x14ac:dyDescent="0.35">
      <c r="A32" s="6" t="s">
        <v>94</v>
      </c>
      <c r="B32" s="7">
        <f t="shared" ref="B32:B38" si="9">C32+D32</f>
        <v>50439.369282119427</v>
      </c>
      <c r="C32" s="7">
        <f>C5+C14+C23</f>
        <v>46394.833333333336</v>
      </c>
      <c r="D32" s="7">
        <f t="shared" ref="D32:D38" si="10">D5+D14+D23</f>
        <v>4044.5359487860924</v>
      </c>
      <c r="E32" s="8">
        <f t="shared" ref="E32:E38" si="11">D32/B32</f>
        <v>8.0186092854651642E-2</v>
      </c>
      <c r="F32" s="8">
        <f t="shared" ref="F32:F38" si="12">D32/$D$38</f>
        <v>9.1031989497450047E-2</v>
      </c>
    </row>
    <row r="33" spans="1:6" x14ac:dyDescent="0.35">
      <c r="A33" s="6" t="s">
        <v>95</v>
      </c>
      <c r="B33" s="7">
        <f t="shared" si="9"/>
        <v>166087.08591707284</v>
      </c>
      <c r="C33" s="7">
        <f t="shared" ref="C33:C38" si="13">C6+C15+C24</f>
        <v>154335.41666666666</v>
      </c>
      <c r="D33" s="7">
        <f t="shared" si="10"/>
        <v>11751.669250406181</v>
      </c>
      <c r="E33" s="8">
        <f t="shared" si="11"/>
        <v>7.0756068634221098E-2</v>
      </c>
      <c r="F33" s="8">
        <f t="shared" si="12"/>
        <v>0.26449952363547669</v>
      </c>
    </row>
    <row r="34" spans="1:6" x14ac:dyDescent="0.35">
      <c r="A34" s="6" t="s">
        <v>96</v>
      </c>
      <c r="B34" s="7">
        <f t="shared" si="9"/>
        <v>53835.05175593595</v>
      </c>
      <c r="C34" s="7">
        <f t="shared" si="13"/>
        <v>51253.083333333336</v>
      </c>
      <c r="D34" s="7">
        <f t="shared" si="10"/>
        <v>2581.9684226026166</v>
      </c>
      <c r="E34" s="8">
        <f t="shared" si="11"/>
        <v>4.7960730757873264E-2</v>
      </c>
      <c r="F34" s="8">
        <f t="shared" si="12"/>
        <v>5.8113396766730031E-2</v>
      </c>
    </row>
    <row r="35" spans="1:6" x14ac:dyDescent="0.35">
      <c r="A35" s="6" t="s">
        <v>97</v>
      </c>
      <c r="B35" s="7">
        <f t="shared" si="9"/>
        <v>86877.976441568695</v>
      </c>
      <c r="C35" s="7">
        <f t="shared" si="13"/>
        <v>81894.083333333328</v>
      </c>
      <c r="D35" s="7">
        <f t="shared" si="10"/>
        <v>4983.8931082353629</v>
      </c>
      <c r="E35" s="8">
        <f t="shared" si="11"/>
        <v>5.7366588315824411E-2</v>
      </c>
      <c r="F35" s="8">
        <f t="shared" si="12"/>
        <v>0.11217447707974131</v>
      </c>
    </row>
    <row r="36" spans="1:6" x14ac:dyDescent="0.35">
      <c r="A36" s="6" t="s">
        <v>98</v>
      </c>
      <c r="B36" s="7">
        <f t="shared" si="9"/>
        <v>71675.534005533031</v>
      </c>
      <c r="C36" s="7">
        <f t="shared" si="13"/>
        <v>63723.166666666664</v>
      </c>
      <c r="D36" s="7">
        <f t="shared" si="10"/>
        <v>7952.3673388663692</v>
      </c>
      <c r="E36" s="8">
        <f t="shared" si="11"/>
        <v>0.110949537372857</v>
      </c>
      <c r="F36" s="8">
        <f t="shared" si="12"/>
        <v>0.17898711477365456</v>
      </c>
    </row>
    <row r="37" spans="1:6" x14ac:dyDescent="0.35">
      <c r="A37" s="6" t="s">
        <v>99</v>
      </c>
      <c r="B37" s="7">
        <f t="shared" si="9"/>
        <v>82480.278530207128</v>
      </c>
      <c r="C37" s="7">
        <f t="shared" si="13"/>
        <v>78191.583333333328</v>
      </c>
      <c r="D37" s="7">
        <f t="shared" si="10"/>
        <v>4288.6951968738013</v>
      </c>
      <c r="E37" s="8">
        <f t="shared" si="11"/>
        <v>5.1996613897261915E-2</v>
      </c>
      <c r="F37" s="8">
        <f t="shared" si="12"/>
        <v>9.6527379423282336E-2</v>
      </c>
    </row>
    <row r="38" spans="1:6" x14ac:dyDescent="0.35">
      <c r="A38" s="6" t="s">
        <v>8</v>
      </c>
      <c r="B38" s="7">
        <f t="shared" si="9"/>
        <v>607887.91477076861</v>
      </c>
      <c r="C38" s="7">
        <f t="shared" si="13"/>
        <v>563458.08333333326</v>
      </c>
      <c r="D38" s="7">
        <f t="shared" si="10"/>
        <v>44429.831437435365</v>
      </c>
      <c r="E38" s="8">
        <f t="shared" si="11"/>
        <v>7.3088854635627407E-2</v>
      </c>
      <c r="F38" s="8">
        <f t="shared" si="12"/>
        <v>1</v>
      </c>
    </row>
  </sheetData>
  <mergeCells count="5">
    <mergeCell ref="A3:F3"/>
    <mergeCell ref="A21:F21"/>
    <mergeCell ref="A30:F30"/>
    <mergeCell ref="A12:F12"/>
    <mergeCell ref="A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6"/>
  <sheetViews>
    <sheetView showGridLines="0" topLeftCell="B1" workbookViewId="0">
      <pane ySplit="2" topLeftCell="A3" activePane="bottomLeft" state="frozen"/>
      <selection sqref="A1:XFD1048576"/>
      <selection pane="bottomLeft" sqref="A1:F1"/>
    </sheetView>
  </sheetViews>
  <sheetFormatPr defaultColWidth="9.1796875" defaultRowHeight="16" x14ac:dyDescent="0.35"/>
  <cols>
    <col min="1" max="1" width="43.54296875" style="2" customWidth="1"/>
    <col min="2" max="4" width="29.7265625" style="10" customWidth="1"/>
    <col min="5" max="6" width="29.7265625" style="11" customWidth="1"/>
    <col min="7" max="16384" width="9.1796875" style="2"/>
  </cols>
  <sheetData>
    <row r="1" spans="1:6" x14ac:dyDescent="0.35">
      <c r="A1" s="43" t="s">
        <v>88</v>
      </c>
      <c r="B1" s="43"/>
      <c r="C1" s="43"/>
      <c r="D1" s="43"/>
      <c r="E1" s="43"/>
      <c r="F1" s="43"/>
    </row>
    <row r="2" spans="1:6" x14ac:dyDescent="0.35">
      <c r="A2" s="3" t="s">
        <v>13</v>
      </c>
      <c r="B2" s="4" t="s">
        <v>5</v>
      </c>
      <c r="C2" s="4" t="s">
        <v>6</v>
      </c>
      <c r="D2" s="4" t="s">
        <v>89</v>
      </c>
      <c r="E2" s="5" t="s">
        <v>79</v>
      </c>
      <c r="F2" s="5" t="s">
        <v>15</v>
      </c>
    </row>
    <row r="3" spans="1:6" x14ac:dyDescent="0.35">
      <c r="A3" s="44" t="s">
        <v>7</v>
      </c>
      <c r="B3" s="44"/>
      <c r="C3" s="44"/>
      <c r="D3" s="44"/>
      <c r="E3" s="44"/>
      <c r="F3" s="44"/>
    </row>
    <row r="4" spans="1:6" x14ac:dyDescent="0.35">
      <c r="A4" s="6" t="s">
        <v>9</v>
      </c>
      <c r="B4" s="7">
        <f>C4+D4</f>
        <v>62987.28538233821</v>
      </c>
      <c r="C4" s="7">
        <f>VLOOKUP(A4,'[1]MCAID 0-18 under 147'!$B$5:$RR$83,62,FALSE)</f>
        <v>60959.75</v>
      </c>
      <c r="D4" s="16">
        <f>VLOOKUP(A4,[2]COUNTY_LVL!$A$1:$L$65536,10,FALSE)</f>
        <v>2027.5353823382127</v>
      </c>
      <c r="E4" s="8">
        <f>D4/B4</f>
        <v>3.2189597789949183E-2</v>
      </c>
      <c r="F4" s="8">
        <f>D4/$D$68</f>
        <v>0.11155014207406543</v>
      </c>
    </row>
    <row r="5" spans="1:6" x14ac:dyDescent="0.35">
      <c r="A5" s="6" t="s">
        <v>17</v>
      </c>
      <c r="B5" s="7">
        <f t="shared" ref="B5:B68" si="0">C5+D5</f>
        <v>2428.4143829696704</v>
      </c>
      <c r="C5" s="7">
        <f>VLOOKUP(A5,'[1]MCAID 0-18 under 147'!$B$5:$RR$83,62,FALSE)</f>
        <v>2380.6666666666665</v>
      </c>
      <c r="D5" s="16">
        <f>VLOOKUP(A5,[2]COUNTY_LVL!$A$1:$L$65536,10,FALSE)</f>
        <v>47.747716303003706</v>
      </c>
      <c r="E5" s="8">
        <f t="shared" ref="E5:E68" si="1">D5/B5</f>
        <v>1.9662095825924802E-2</v>
      </c>
      <c r="F5" s="8">
        <f t="shared" ref="F5:F68" si="2">D5/$D$68</f>
        <v>2.6269650254733558E-3</v>
      </c>
    </row>
    <row r="6" spans="1:6" x14ac:dyDescent="0.35">
      <c r="A6" s="6" t="s">
        <v>10</v>
      </c>
      <c r="B6" s="7">
        <f t="shared" si="0"/>
        <v>56410.082111820564</v>
      </c>
      <c r="C6" s="7">
        <f>VLOOKUP(A6,'[1]MCAID 0-18 under 147'!$B$5:$RR$83,62,FALSE)</f>
        <v>53726.166666666664</v>
      </c>
      <c r="D6" s="16">
        <f>VLOOKUP(A6,[2]COUNTY_LVL!$A$1:$L$65536,10,FALSE)</f>
        <v>2683.9154451538989</v>
      </c>
      <c r="E6" s="8">
        <f t="shared" si="1"/>
        <v>4.757864808339806E-2</v>
      </c>
      <c r="F6" s="8">
        <f t="shared" si="2"/>
        <v>0.14766260151594957</v>
      </c>
    </row>
    <row r="7" spans="1:6" x14ac:dyDescent="0.35">
      <c r="A7" s="6" t="s">
        <v>18</v>
      </c>
      <c r="B7" s="7">
        <f t="shared" si="0"/>
        <v>1238.0587789549791</v>
      </c>
      <c r="C7" s="7">
        <f>VLOOKUP(A7,'[1]MCAID 0-18 under 147'!$B$5:$RR$83,62,FALSE)</f>
        <v>1185.75</v>
      </c>
      <c r="D7" s="16">
        <f>VLOOKUP(A7,[2]COUNTY_LVL!$A$1:$L$65536,10,FALSE)</f>
        <v>52.308778954979005</v>
      </c>
      <c r="E7" s="8">
        <f t="shared" si="1"/>
        <v>4.2250642573797514E-2</v>
      </c>
      <c r="F7" s="8">
        <f t="shared" si="2"/>
        <v>2.8779037717307997E-3</v>
      </c>
    </row>
    <row r="8" spans="1:6" x14ac:dyDescent="0.35">
      <c r="A8" s="6" t="s">
        <v>19</v>
      </c>
      <c r="B8" s="7">
        <f t="shared" si="0"/>
        <v>479.54381241107876</v>
      </c>
      <c r="C8" s="7">
        <f>VLOOKUP(A8,'[1]MCAID 0-18 under 147'!$B$5:$RR$83,62,FALSE)</f>
        <v>467.83333333333331</v>
      </c>
      <c r="D8" s="16">
        <f>VLOOKUP(A8,[2]COUNTY_LVL!$A$1:$L$65536,10,FALSE)</f>
        <v>11.710479077745422</v>
      </c>
      <c r="E8" s="8">
        <f t="shared" si="1"/>
        <v>2.4420039993565516E-2</v>
      </c>
      <c r="F8" s="8">
        <f t="shared" si="2"/>
        <v>6.4428251968229669E-4</v>
      </c>
    </row>
    <row r="9" spans="1:6" x14ac:dyDescent="0.35">
      <c r="A9" s="6" t="s">
        <v>20</v>
      </c>
      <c r="B9" s="7">
        <f t="shared" si="0"/>
        <v>591.81564597505417</v>
      </c>
      <c r="C9" s="7">
        <f>VLOOKUP(A9,'[1]MCAID 0-18 under 147'!$B$5:$RR$83,62,FALSE)</f>
        <v>563.5</v>
      </c>
      <c r="D9" s="16">
        <f>VLOOKUP(A9,[2]COUNTY_LVL!$A$1:$L$65536,10,FALSE)</f>
        <v>28.315645975054121</v>
      </c>
      <c r="E9" s="8">
        <f t="shared" si="1"/>
        <v>4.7845382540372489E-2</v>
      </c>
      <c r="F9" s="8">
        <f t="shared" si="2"/>
        <v>1.5578590435219039E-3</v>
      </c>
    </row>
    <row r="10" spans="1:6" x14ac:dyDescent="0.35">
      <c r="A10" s="6" t="s">
        <v>21</v>
      </c>
      <c r="B10" s="7">
        <f t="shared" si="0"/>
        <v>15976.212101799545</v>
      </c>
      <c r="C10" s="7">
        <f>VLOOKUP(A10,'[1]MCAID 0-18 under 147'!$B$5:$RR$83,62,FALSE)</f>
        <v>15705</v>
      </c>
      <c r="D10" s="16">
        <f>VLOOKUP(A10,[2]COUNTY_LVL!$A$1:$L$65536,10,FALSE)</f>
        <v>271.21210179954574</v>
      </c>
      <c r="E10" s="8">
        <f t="shared" si="1"/>
        <v>1.6975995315497636E-2</v>
      </c>
      <c r="F10" s="8">
        <f t="shared" si="2"/>
        <v>1.4921440459922193E-2</v>
      </c>
    </row>
    <row r="11" spans="1:6" x14ac:dyDescent="0.35">
      <c r="A11" s="6" t="s">
        <v>22</v>
      </c>
      <c r="B11" s="7">
        <f t="shared" si="0"/>
        <v>2498.1319653545265</v>
      </c>
      <c r="C11" s="7">
        <f>VLOOKUP(A11,'[1]MCAID 0-18 under 147'!$B$5:$RR$83,62,FALSE)</f>
        <v>2484.4166666666665</v>
      </c>
      <c r="D11" s="16">
        <f>VLOOKUP(A11,[2]COUNTY_LVL!$A$1:$L$65536,10,FALSE)</f>
        <v>13.715298687859947</v>
      </c>
      <c r="E11" s="8">
        <f t="shared" si="1"/>
        <v>5.4902218449910901E-3</v>
      </c>
      <c r="F11" s="8">
        <f t="shared" si="2"/>
        <v>7.5458289435849195E-4</v>
      </c>
    </row>
    <row r="12" spans="1:6" x14ac:dyDescent="0.35">
      <c r="A12" s="6" t="s">
        <v>23</v>
      </c>
      <c r="B12" s="7">
        <f t="shared" si="0"/>
        <v>1030.9978318686401</v>
      </c>
      <c r="C12" s="7">
        <f>VLOOKUP(A12,'[1]MCAID 0-18 under 147'!$B$5:$RR$83,62,FALSE)</f>
        <v>979</v>
      </c>
      <c r="D12" s="16">
        <f>VLOOKUP(A12,[2]COUNTY_LVL!$A$1:$L$65536,10,FALSE)</f>
        <v>51.997831868640148</v>
      </c>
      <c r="E12" s="8">
        <f t="shared" si="1"/>
        <v>5.0434472567605956E-2</v>
      </c>
      <c r="F12" s="8">
        <f t="shared" si="2"/>
        <v>2.8607962075616286E-3</v>
      </c>
    </row>
    <row r="13" spans="1:6" x14ac:dyDescent="0.35">
      <c r="A13" s="6" t="s">
        <v>24</v>
      </c>
      <c r="B13" s="7">
        <f t="shared" si="0"/>
        <v>204.74931158796727</v>
      </c>
      <c r="C13" s="7">
        <f>VLOOKUP(A13,'[1]MCAID 0-18 under 147'!$B$5:$RR$83,62,FALSE)</f>
        <v>196.75</v>
      </c>
      <c r="D13" s="16">
        <f>VLOOKUP(A13,[2]COUNTY_LVL!$A$1:$L$65536,10,FALSE)</f>
        <v>7.9993115879672816</v>
      </c>
      <c r="E13" s="8">
        <f t="shared" si="1"/>
        <v>3.9068808221758074E-2</v>
      </c>
      <c r="F13" s="8">
        <f t="shared" si="2"/>
        <v>4.4010297028869297E-4</v>
      </c>
    </row>
    <row r="14" spans="1:6" x14ac:dyDescent="0.35">
      <c r="A14" s="6" t="s">
        <v>72</v>
      </c>
      <c r="B14" s="7">
        <f t="shared" si="0"/>
        <v>359.5</v>
      </c>
      <c r="C14" s="7">
        <f>VLOOKUP(A14,'[1]MCAID 0-18 under 147'!$B$5:$RR$83,62,FALSE)</f>
        <v>359.5</v>
      </c>
      <c r="D14" s="16">
        <f>VLOOKUP(A14,[2]COUNTY_LVL!$A$1:$L$65536,10,FALSE)</f>
        <v>0</v>
      </c>
      <c r="E14" s="8">
        <f t="shared" si="1"/>
        <v>0</v>
      </c>
      <c r="F14" s="8">
        <f t="shared" si="2"/>
        <v>0</v>
      </c>
    </row>
    <row r="15" spans="1:6" x14ac:dyDescent="0.35">
      <c r="A15" s="6" t="s">
        <v>25</v>
      </c>
      <c r="B15" s="7">
        <f t="shared" si="0"/>
        <v>1192.9398227558606</v>
      </c>
      <c r="C15" s="7">
        <f>VLOOKUP(A15,'[1]MCAID 0-18 under 147'!$B$5:$RR$83,62,FALSE)</f>
        <v>1167.4166666666667</v>
      </c>
      <c r="D15" s="16">
        <f>VLOOKUP(A15,[2]COUNTY_LVL!$A$1:$L$65536,10,FALSE)</f>
        <v>25.523156089193826</v>
      </c>
      <c r="E15" s="8">
        <f t="shared" si="1"/>
        <v>2.139517484648279E-2</v>
      </c>
      <c r="F15" s="8">
        <f t="shared" si="2"/>
        <v>1.4042229362452592E-3</v>
      </c>
    </row>
    <row r="16" spans="1:6" x14ac:dyDescent="0.35">
      <c r="A16" s="6" t="s">
        <v>26</v>
      </c>
      <c r="B16" s="7">
        <f t="shared" si="0"/>
        <v>597.9776649779941</v>
      </c>
      <c r="C16" s="7">
        <f>VLOOKUP(A16,'[1]MCAID 0-18 under 147'!$B$5:$RR$83,62,FALSE)</f>
        <v>587.08333333333337</v>
      </c>
      <c r="D16" s="16">
        <f>VLOOKUP(A16,[2]COUNTY_LVL!$A$1:$L$65536,10,FALSE)</f>
        <v>10.894331644660737</v>
      </c>
      <c r="E16" s="8">
        <f t="shared" si="1"/>
        <v>1.8218626351306371E-2</v>
      </c>
      <c r="F16" s="8">
        <f t="shared" si="2"/>
        <v>5.9938004206980299E-4</v>
      </c>
    </row>
    <row r="17" spans="1:6" x14ac:dyDescent="0.35">
      <c r="A17" s="6" t="s">
        <v>27</v>
      </c>
      <c r="B17" s="7">
        <f t="shared" si="0"/>
        <v>483.20369900693544</v>
      </c>
      <c r="C17" s="7">
        <f>VLOOKUP(A17,'[1]MCAID 0-18 under 147'!$B$5:$RR$83,62,FALSE)</f>
        <v>457.83333333333331</v>
      </c>
      <c r="D17" s="16">
        <f>VLOOKUP(A17,[2]COUNTY_LVL!$A$1:$L$65536,10,FALSE)</f>
        <v>25.370365673602116</v>
      </c>
      <c r="E17" s="8">
        <f t="shared" si="1"/>
        <v>5.2504493913731347E-2</v>
      </c>
      <c r="F17" s="8">
        <f t="shared" si="2"/>
        <v>1.3958167734156096E-3</v>
      </c>
    </row>
    <row r="18" spans="1:6" x14ac:dyDescent="0.35">
      <c r="A18" s="6" t="s">
        <v>28</v>
      </c>
      <c r="B18" s="7">
        <f t="shared" si="0"/>
        <v>287.59020390070924</v>
      </c>
      <c r="C18" s="7">
        <f>VLOOKUP(A18,'[1]MCAID 0-18 under 147'!$B$5:$RR$83,62,FALSE)</f>
        <v>275.16666666666669</v>
      </c>
      <c r="D18" s="16">
        <f>VLOOKUP(A18,[2]COUNTY_LVL!$A$1:$L$65536,10,FALSE)</f>
        <v>12.423537234042554</v>
      </c>
      <c r="E18" s="8">
        <f t="shared" si="1"/>
        <v>4.3198749698483439E-2</v>
      </c>
      <c r="F18" s="8">
        <f t="shared" si="2"/>
        <v>6.8351327211941886E-4</v>
      </c>
    </row>
    <row r="19" spans="1:6" x14ac:dyDescent="0.35">
      <c r="A19" s="6" t="s">
        <v>29</v>
      </c>
      <c r="B19" s="7">
        <f t="shared" si="0"/>
        <v>3613.8733864844344</v>
      </c>
      <c r="C19" s="7">
        <f>VLOOKUP(A19,'[1]MCAID 0-18 under 147'!$B$5:$RR$83,62,FALSE)</f>
        <v>3375.9166666666665</v>
      </c>
      <c r="D19" s="16">
        <f>VLOOKUP(A19,[2]COUNTY_LVL!$A$1:$L$65536,10,FALSE)</f>
        <v>237.95671981776766</v>
      </c>
      <c r="E19" s="8">
        <f t="shared" si="1"/>
        <v>6.5845339437652875E-2</v>
      </c>
      <c r="F19" s="8">
        <f t="shared" si="2"/>
        <v>1.3091808968847256E-2</v>
      </c>
    </row>
    <row r="20" spans="1:6" x14ac:dyDescent="0.35">
      <c r="A20" s="6" t="s">
        <v>30</v>
      </c>
      <c r="B20" s="7">
        <f t="shared" si="0"/>
        <v>70483.660948142089</v>
      </c>
      <c r="C20" s="7">
        <f>VLOOKUP(A20,'[1]MCAID 0-18 under 147'!$B$5:$RR$83,62,FALSE)</f>
        <v>68890.25</v>
      </c>
      <c r="D20" s="16">
        <f>VLOOKUP(A20,[2]COUNTY_LVL!$A$1:$L$65536,10,FALSE)</f>
        <v>1593.4109481420883</v>
      </c>
      <c r="E20" s="8">
        <f t="shared" si="1"/>
        <v>2.2606813078486804E-2</v>
      </c>
      <c r="F20" s="8">
        <f t="shared" si="2"/>
        <v>8.7665655157465258E-2</v>
      </c>
    </row>
    <row r="21" spans="1:6" x14ac:dyDescent="0.35">
      <c r="A21" s="6" t="s">
        <v>31</v>
      </c>
      <c r="B21" s="7">
        <f t="shared" si="0"/>
        <v>207.76790133756015</v>
      </c>
      <c r="C21" s="7">
        <f>VLOOKUP(A21,'[1]MCAID 0-18 under 147'!$B$5:$RR$83,62,FALSE)</f>
        <v>198.83333333333334</v>
      </c>
      <c r="D21" s="16">
        <f>VLOOKUP(A21,[2]COUNTY_LVL!$A$1:$L$65536,10,FALSE)</f>
        <v>8.9345680042268008</v>
      </c>
      <c r="E21" s="8">
        <f t="shared" si="1"/>
        <v>4.3002638745966944E-2</v>
      </c>
      <c r="F21" s="8">
        <f t="shared" si="2"/>
        <v>4.9155853896494289E-4</v>
      </c>
    </row>
    <row r="22" spans="1:6" x14ac:dyDescent="0.35">
      <c r="A22" s="6" t="s">
        <v>32</v>
      </c>
      <c r="B22" s="7">
        <f t="shared" si="0"/>
        <v>10166.222065051874</v>
      </c>
      <c r="C22" s="7">
        <f>VLOOKUP(A22,'[1]MCAID 0-18 under 147'!$B$5:$RR$83,62,FALSE)</f>
        <v>9673.4166666666661</v>
      </c>
      <c r="D22" s="16">
        <f>VLOOKUP(A22,[2]COUNTY_LVL!$A$1:$L$65536,10,FALSE)</f>
        <v>492.80539838520713</v>
      </c>
      <c r="E22" s="8">
        <f t="shared" si="1"/>
        <v>4.847478200179297E-2</v>
      </c>
      <c r="F22" s="8">
        <f t="shared" si="2"/>
        <v>2.7112973062566419E-2</v>
      </c>
    </row>
    <row r="23" spans="1:6" x14ac:dyDescent="0.35">
      <c r="A23" s="6" t="s">
        <v>33</v>
      </c>
      <c r="B23" s="7">
        <f t="shared" si="0"/>
        <v>2709.9622308703715</v>
      </c>
      <c r="C23" s="7">
        <f>VLOOKUP(A23,'[1]MCAID 0-18 under 147'!$B$5:$RR$83,62,FALSE)</f>
        <v>2585.4166666666665</v>
      </c>
      <c r="D23" s="16">
        <f>VLOOKUP(A23,[2]COUNTY_LVL!$A$1:$L$65536,10,FALSE)</f>
        <v>124.54556420370501</v>
      </c>
      <c r="E23" s="8">
        <f t="shared" si="1"/>
        <v>4.5958413288920308E-2</v>
      </c>
      <c r="F23" s="8">
        <f t="shared" si="2"/>
        <v>6.852198734798913E-3</v>
      </c>
    </row>
    <row r="24" spans="1:6" x14ac:dyDescent="0.35">
      <c r="A24" s="6" t="s">
        <v>73</v>
      </c>
      <c r="B24" s="7">
        <f t="shared" si="0"/>
        <v>66534.319294533896</v>
      </c>
      <c r="C24" s="7">
        <f>VLOOKUP(A24,'[1]MCAID 0-18 under 147'!$B$5:$RR$83,62,FALSE)</f>
        <v>64877.833333333336</v>
      </c>
      <c r="D24" s="16">
        <f>VLOOKUP(A24,[2]COUNTY_LVL!$A$1:$L$65536,10,FALSE)</f>
        <v>1656.4859612005594</v>
      </c>
      <c r="E24" s="8">
        <f t="shared" si="1"/>
        <v>2.4896714639367285E-2</v>
      </c>
      <c r="F24" s="8">
        <f t="shared" si="2"/>
        <v>9.1135891351263182E-2</v>
      </c>
    </row>
    <row r="25" spans="1:6" x14ac:dyDescent="0.35">
      <c r="A25" s="6" t="s">
        <v>34</v>
      </c>
      <c r="B25" s="7">
        <f t="shared" si="0"/>
        <v>1289.3059530159228</v>
      </c>
      <c r="C25" s="7">
        <f>VLOOKUP(A25,'[1]MCAID 0-18 under 147'!$B$5:$RR$83,62,FALSE)</f>
        <v>1167.9166666666667</v>
      </c>
      <c r="D25" s="16">
        <f>VLOOKUP(A25,[2]COUNTY_LVL!$A$1:$L$65536,10,FALSE)</f>
        <v>121.38928634925605</v>
      </c>
      <c r="E25" s="8">
        <f t="shared" si="1"/>
        <v>9.4150877117494328E-2</v>
      </c>
      <c r="F25" s="8">
        <f t="shared" si="2"/>
        <v>6.678547884532135E-3</v>
      </c>
    </row>
    <row r="26" spans="1:6" x14ac:dyDescent="0.35">
      <c r="A26" s="6" t="s">
        <v>35</v>
      </c>
      <c r="B26" s="7">
        <f t="shared" si="0"/>
        <v>4429.3810514955294</v>
      </c>
      <c r="C26" s="7">
        <f>VLOOKUP(A26,'[1]MCAID 0-18 under 147'!$B$5:$RR$83,62,FALSE)</f>
        <v>4292.666666666667</v>
      </c>
      <c r="D26" s="16">
        <f>VLOOKUP(A26,[2]COUNTY_LVL!$A$1:$L$65536,10,FALSE)</f>
        <v>136.71438482886217</v>
      </c>
      <c r="E26" s="8">
        <f t="shared" si="1"/>
        <v>3.0865347379111157E-2</v>
      </c>
      <c r="F26" s="8">
        <f t="shared" si="2"/>
        <v>7.5216981089822948E-3</v>
      </c>
    </row>
    <row r="27" spans="1:6" x14ac:dyDescent="0.35">
      <c r="A27" s="6" t="s">
        <v>36</v>
      </c>
      <c r="B27" s="7">
        <f t="shared" si="0"/>
        <v>5617.8160304506819</v>
      </c>
      <c r="C27" s="7">
        <f>VLOOKUP(A27,'[1]MCAID 0-18 under 147'!$B$5:$RR$83,62,FALSE)</f>
        <v>5229</v>
      </c>
      <c r="D27" s="16">
        <f>VLOOKUP(A27,[2]COUNTY_LVL!$A$1:$L$65536,10,FALSE)</f>
        <v>388.81603045068204</v>
      </c>
      <c r="E27" s="8">
        <f t="shared" si="1"/>
        <v>6.9211243006740072E-2</v>
      </c>
      <c r="F27" s="8">
        <f t="shared" si="2"/>
        <v>2.1391727027436296E-2</v>
      </c>
    </row>
    <row r="28" spans="1:6" x14ac:dyDescent="0.35">
      <c r="A28" s="6" t="s">
        <v>37</v>
      </c>
      <c r="B28" s="7">
        <f t="shared" si="0"/>
        <v>300.5</v>
      </c>
      <c r="C28" s="7">
        <f>VLOOKUP(A28,'[1]MCAID 0-18 under 147'!$B$5:$RR$83,62,FALSE)</f>
        <v>300.5</v>
      </c>
      <c r="D28" s="16">
        <f>VLOOKUP(A28,[2]COUNTY_LVL!$A$1:$L$65536,10,FALSE)</f>
        <v>0</v>
      </c>
      <c r="E28" s="8">
        <f t="shared" si="1"/>
        <v>0</v>
      </c>
      <c r="F28" s="8">
        <f t="shared" si="2"/>
        <v>0</v>
      </c>
    </row>
    <row r="29" spans="1:6" x14ac:dyDescent="0.35">
      <c r="A29" s="6" t="s">
        <v>38</v>
      </c>
      <c r="B29" s="7">
        <f t="shared" si="0"/>
        <v>571.58306625812963</v>
      </c>
      <c r="C29" s="7">
        <f>VLOOKUP(A29,'[1]MCAID 0-18 under 147'!$B$5:$RR$83,62,FALSE)</f>
        <v>536.16666666666663</v>
      </c>
      <c r="D29" s="16">
        <f>VLOOKUP(A29,[2]COUNTY_LVL!$A$1:$L$65536,10,FALSE)</f>
        <v>35.416399591462984</v>
      </c>
      <c r="E29" s="8">
        <f t="shared" si="1"/>
        <v>6.1961946884319996E-2</v>
      </c>
      <c r="F29" s="8">
        <f t="shared" si="2"/>
        <v>1.948525505692286E-3</v>
      </c>
    </row>
    <row r="30" spans="1:6" x14ac:dyDescent="0.35">
      <c r="A30" s="6" t="s">
        <v>39</v>
      </c>
      <c r="B30" s="7">
        <f t="shared" si="0"/>
        <v>926.66730624843581</v>
      </c>
      <c r="C30" s="7">
        <f>VLOOKUP(A30,'[1]MCAID 0-18 under 147'!$B$5:$RR$83,62,FALSE)</f>
        <v>860.33333333333337</v>
      </c>
      <c r="D30" s="16">
        <f>VLOOKUP(A30,[2]COUNTY_LVL!$A$1:$L$65536,10,FALSE)</f>
        <v>66.333972915102478</v>
      </c>
      <c r="E30" s="8">
        <f t="shared" si="1"/>
        <v>7.158337460253357E-2</v>
      </c>
      <c r="F30" s="8">
        <f t="shared" si="2"/>
        <v>3.6495363619664664E-3</v>
      </c>
    </row>
    <row r="31" spans="1:6" x14ac:dyDescent="0.35">
      <c r="A31" s="6" t="s">
        <v>40</v>
      </c>
      <c r="B31" s="7">
        <f t="shared" si="0"/>
        <v>49.899147687772867</v>
      </c>
      <c r="C31" s="7">
        <f>VLOOKUP(A31,'[1]MCAID 0-18 under 147'!$B$5:$RR$83,62,FALSE)</f>
        <v>46.25</v>
      </c>
      <c r="D31" s="16">
        <f>VLOOKUP(A31,[2]COUNTY_LVL!$A$1:$L$65536,10,FALSE)</f>
        <v>3.6491476877728655</v>
      </c>
      <c r="E31" s="8">
        <f t="shared" si="1"/>
        <v>7.3130461277739242E-2</v>
      </c>
      <c r="F31" s="8">
        <f t="shared" si="2"/>
        <v>2.0076736838539096E-4</v>
      </c>
    </row>
    <row r="32" spans="1:6" x14ac:dyDescent="0.35">
      <c r="A32" s="6" t="s">
        <v>41</v>
      </c>
      <c r="B32" s="7">
        <f t="shared" si="0"/>
        <v>863.26111046870176</v>
      </c>
      <c r="C32" s="7">
        <f>VLOOKUP(A32,'[1]MCAID 0-18 under 147'!$B$5:$RR$83,62,FALSE)</f>
        <v>843.66666666666663</v>
      </c>
      <c r="D32" s="16">
        <f>VLOOKUP(A32,[2]COUNTY_LVL!$A$1:$L$65536,10,FALSE)</f>
        <v>19.594443802035151</v>
      </c>
      <c r="E32" s="8">
        <f t="shared" si="1"/>
        <v>2.2698165786011699E-2</v>
      </c>
      <c r="F32" s="8">
        <f t="shared" si="2"/>
        <v>1.078039381714082E-3</v>
      </c>
    </row>
    <row r="33" spans="1:6" x14ac:dyDescent="0.35">
      <c r="A33" s="6" t="s">
        <v>42</v>
      </c>
      <c r="B33" s="7">
        <f t="shared" si="0"/>
        <v>89.909511399121882</v>
      </c>
      <c r="C33" s="7">
        <f>VLOOKUP(A33,'[1]MCAID 0-18 under 147'!$B$5:$RR$83,62,FALSE)</f>
        <v>86.583333333333329</v>
      </c>
      <c r="D33" s="16">
        <f>VLOOKUP(A33,[2]COUNTY_LVL!$A$1:$L$65536,10,FALSE)</f>
        <v>3.3261780657885471</v>
      </c>
      <c r="E33" s="8">
        <f t="shared" si="1"/>
        <v>3.6994729634589392E-2</v>
      </c>
      <c r="F33" s="8">
        <f t="shared" si="2"/>
        <v>1.8299835309135937E-4</v>
      </c>
    </row>
    <row r="34" spans="1:6" x14ac:dyDescent="0.35">
      <c r="A34" s="6" t="s">
        <v>43</v>
      </c>
      <c r="B34" s="7">
        <f t="shared" si="0"/>
        <v>33706.284965213388</v>
      </c>
      <c r="C34" s="7">
        <f>VLOOKUP(A34,'[1]MCAID 0-18 under 147'!$B$5:$RR$83,62,FALSE)</f>
        <v>30048.333333333332</v>
      </c>
      <c r="D34" s="16">
        <f>VLOOKUP(A34,[2]COUNTY_LVL!$A$1:$L$65536,10,FALSE)</f>
        <v>3657.9516318800552</v>
      </c>
      <c r="E34" s="8">
        <f t="shared" si="1"/>
        <v>0.10852431929698715</v>
      </c>
      <c r="F34" s="8">
        <f t="shared" si="2"/>
        <v>0.20125174031030238</v>
      </c>
    </row>
    <row r="35" spans="1:6" x14ac:dyDescent="0.35">
      <c r="A35" s="6" t="s">
        <v>44</v>
      </c>
      <c r="B35" s="7">
        <f t="shared" si="0"/>
        <v>179.34097908495548</v>
      </c>
      <c r="C35" s="7">
        <f>VLOOKUP(A35,'[1]MCAID 0-18 under 147'!$B$5:$RR$83,62,FALSE)</f>
        <v>173.25</v>
      </c>
      <c r="D35" s="16">
        <f>VLOOKUP(A35,[2]COUNTY_LVL!$A$1:$L$65536,10,FALSE)</f>
        <v>6.0909790849554799</v>
      </c>
      <c r="E35" s="8">
        <f t="shared" si="1"/>
        <v>3.3963119394313818E-2</v>
      </c>
      <c r="F35" s="8">
        <f t="shared" si="2"/>
        <v>3.3511108521982178E-4</v>
      </c>
    </row>
    <row r="36" spans="1:6" x14ac:dyDescent="0.35">
      <c r="A36" s="6" t="s">
        <v>74</v>
      </c>
      <c r="B36" s="7">
        <f t="shared" si="0"/>
        <v>905.86509086736896</v>
      </c>
      <c r="C36" s="7">
        <f>VLOOKUP(A36,'[1]MCAID 0-18 under 147'!$B$5:$RR$83,62,FALSE)</f>
        <v>869.83333333333337</v>
      </c>
      <c r="D36" s="16">
        <f>VLOOKUP(A36,[2]COUNTY_LVL!$A$1:$L$65536,10,FALSE)</f>
        <v>36.031757534035634</v>
      </c>
      <c r="E36" s="8">
        <f t="shared" si="1"/>
        <v>3.97760747127755E-2</v>
      </c>
      <c r="F36" s="8">
        <f t="shared" si="2"/>
        <v>1.9823810263003764E-3</v>
      </c>
    </row>
    <row r="37" spans="1:6" x14ac:dyDescent="0.35">
      <c r="A37" s="6" t="s">
        <v>75</v>
      </c>
      <c r="B37" s="7">
        <f t="shared" si="0"/>
        <v>3860.0460823299318</v>
      </c>
      <c r="C37" s="7">
        <f>VLOOKUP(A37,'[1]MCAID 0-18 under 147'!$B$5:$RR$83,62,FALSE)</f>
        <v>3637.8333333333335</v>
      </c>
      <c r="D37" s="16">
        <f>VLOOKUP(A37,[2]COUNTY_LVL!$A$1:$L$65536,10,FALSE)</f>
        <v>222.21274899659815</v>
      </c>
      <c r="E37" s="8">
        <f t="shared" si="1"/>
        <v>5.756738242421968E-2</v>
      </c>
      <c r="F37" s="8">
        <f t="shared" si="2"/>
        <v>1.2225613391098051E-2</v>
      </c>
    </row>
    <row r="38" spans="1:6" x14ac:dyDescent="0.35">
      <c r="A38" s="6" t="s">
        <v>45</v>
      </c>
      <c r="B38" s="7">
        <f t="shared" si="0"/>
        <v>594.26004085723093</v>
      </c>
      <c r="C38" s="7">
        <f>VLOOKUP(A38,'[1]MCAID 0-18 under 147'!$B$5:$RR$83,62,FALSE)</f>
        <v>572.91666666666663</v>
      </c>
      <c r="D38" s="16">
        <f>VLOOKUP(A38,[2]COUNTY_LVL!$A$1:$L$65536,10,FALSE)</f>
        <v>21.343374190564294</v>
      </c>
      <c r="E38" s="8">
        <f t="shared" si="1"/>
        <v>3.5915883154075255E-2</v>
      </c>
      <c r="F38" s="8">
        <f t="shared" si="2"/>
        <v>1.1742613441111519E-3</v>
      </c>
    </row>
    <row r="39" spans="1:6" x14ac:dyDescent="0.35">
      <c r="A39" s="6" t="s">
        <v>46</v>
      </c>
      <c r="B39" s="7">
        <f t="shared" si="0"/>
        <v>20541.916666666668</v>
      </c>
      <c r="C39" s="7">
        <f>VLOOKUP(A39,'[1]MCAID 0-18 under 147'!$B$5:$RR$83,62,FALSE)</f>
        <v>20428.916666666668</v>
      </c>
      <c r="D39" s="16">
        <f>VLOOKUP(A39,[2]COUNTY_LVL!$A$1:$L$65536,10,FALSE)</f>
        <v>113</v>
      </c>
      <c r="E39" s="8">
        <f t="shared" si="1"/>
        <v>5.5009472501348867E-3</v>
      </c>
      <c r="F39" s="8">
        <f t="shared" si="2"/>
        <v>6.2169894366197196E-3</v>
      </c>
    </row>
    <row r="40" spans="1:6" x14ac:dyDescent="0.35">
      <c r="A40" s="6" t="s">
        <v>76</v>
      </c>
      <c r="B40" s="7">
        <f t="shared" si="0"/>
        <v>1834.3560539577434</v>
      </c>
      <c r="C40" s="7">
        <f>VLOOKUP(A40,'[1]MCAID 0-18 under 147'!$B$5:$RR$83,62,FALSE)</f>
        <v>1786.4166666666667</v>
      </c>
      <c r="D40" s="16">
        <f>VLOOKUP(A40,[2]COUNTY_LVL!$A$1:$L$65536,10,FALSE)</f>
        <v>47.939387291076628</v>
      </c>
      <c r="E40" s="8">
        <f t="shared" si="1"/>
        <v>2.6134177815503298E-2</v>
      </c>
      <c r="F40" s="8">
        <f t="shared" si="2"/>
        <v>2.637510304306593E-3</v>
      </c>
    </row>
    <row r="41" spans="1:6" x14ac:dyDescent="0.35">
      <c r="A41" s="6" t="s">
        <v>47</v>
      </c>
      <c r="B41" s="7">
        <f t="shared" si="0"/>
        <v>561.23596756613131</v>
      </c>
      <c r="C41" s="7">
        <f>VLOOKUP(A41,'[1]MCAID 0-18 under 147'!$B$5:$RR$83,62,FALSE)</f>
        <v>537.41666666666663</v>
      </c>
      <c r="D41" s="16">
        <f>VLOOKUP(A41,[2]COUNTY_LVL!$A$1:$L$65536,10,FALSE)</f>
        <v>23.819300899464668</v>
      </c>
      <c r="E41" s="8">
        <f t="shared" si="1"/>
        <v>4.2440795451439063E-2</v>
      </c>
      <c r="F41" s="8">
        <f t="shared" si="2"/>
        <v>1.310480903359632E-3</v>
      </c>
    </row>
    <row r="42" spans="1:6" x14ac:dyDescent="0.35">
      <c r="A42" s="6" t="s">
        <v>48</v>
      </c>
      <c r="B42" s="7">
        <f t="shared" si="0"/>
        <v>1758.5247096139155</v>
      </c>
      <c r="C42" s="7">
        <f>VLOOKUP(A42,'[1]MCAID 0-18 under 147'!$B$5:$RR$83,62,FALSE)</f>
        <v>1659.5833333333333</v>
      </c>
      <c r="D42" s="16">
        <f>VLOOKUP(A42,[2]COUNTY_LVL!$A$1:$L$65536,10,FALSE)</f>
        <v>98.941376280582261</v>
      </c>
      <c r="E42" s="8">
        <f t="shared" si="1"/>
        <v>5.6263853296838154E-2</v>
      </c>
      <c r="F42" s="8">
        <f t="shared" si="2"/>
        <v>5.4435176210707679E-3</v>
      </c>
    </row>
    <row r="43" spans="1:6" x14ac:dyDescent="0.35">
      <c r="A43" s="6" t="s">
        <v>49</v>
      </c>
      <c r="B43" s="7">
        <f t="shared" si="0"/>
        <v>16214.787300683371</v>
      </c>
      <c r="C43" s="7">
        <f>VLOOKUP(A43,'[1]MCAID 0-18 under 147'!$B$5:$RR$83,62,FALSE)</f>
        <v>14961.75</v>
      </c>
      <c r="D43" s="16">
        <f>VLOOKUP(A43,[2]COUNTY_LVL!$A$1:$L$65536,10,FALSE)</f>
        <v>1253.0373006833713</v>
      </c>
      <c r="E43" s="8">
        <f t="shared" si="1"/>
        <v>7.7277442956686968E-2</v>
      </c>
      <c r="F43" s="8">
        <f t="shared" si="2"/>
        <v>6.8939112053442539E-2</v>
      </c>
    </row>
    <row r="44" spans="1:6" x14ac:dyDescent="0.35">
      <c r="A44" s="6" t="s">
        <v>50</v>
      </c>
      <c r="B44" s="7">
        <f t="shared" si="0"/>
        <v>42.36779156195567</v>
      </c>
      <c r="C44" s="7">
        <f>VLOOKUP(A44,'[1]MCAID 0-18 under 147'!$B$5:$RR$83,62,FALSE)</f>
        <v>40.166666666666664</v>
      </c>
      <c r="D44" s="16">
        <f>VLOOKUP(A44,[2]COUNTY_LVL!$A$1:$L$65536,10,FALSE)</f>
        <v>2.2011248952890021</v>
      </c>
      <c r="E44" s="8">
        <f t="shared" si="1"/>
        <v>5.1952788052930077E-2</v>
      </c>
      <c r="F44" s="8">
        <f t="shared" si="2"/>
        <v>1.2110062143975586E-4</v>
      </c>
    </row>
    <row r="45" spans="1:6" x14ac:dyDescent="0.35">
      <c r="A45" s="6" t="s">
        <v>51</v>
      </c>
      <c r="B45" s="7">
        <f t="shared" si="0"/>
        <v>1440.1199194890344</v>
      </c>
      <c r="C45" s="7">
        <f>VLOOKUP(A45,'[1]MCAID 0-18 under 147'!$B$5:$RR$83,62,FALSE)</f>
        <v>1345</v>
      </c>
      <c r="D45" s="16">
        <f>VLOOKUP(A45,[2]COUNTY_LVL!$A$1:$L$65536,10,FALSE)</f>
        <v>95.119919489034373</v>
      </c>
      <c r="E45" s="8">
        <f t="shared" si="1"/>
        <v>6.6049999171446536E-2</v>
      </c>
      <c r="F45" s="8">
        <f t="shared" si="2"/>
        <v>5.233270218366769E-3</v>
      </c>
    </row>
    <row r="46" spans="1:6" x14ac:dyDescent="0.35">
      <c r="A46" s="6" t="s">
        <v>52</v>
      </c>
      <c r="B46" s="7">
        <f t="shared" si="0"/>
        <v>3363.1183110406646</v>
      </c>
      <c r="C46" s="7">
        <f>VLOOKUP(A46,'[1]MCAID 0-18 under 147'!$B$5:$RR$83,62,FALSE)</f>
        <v>3252.5833333333335</v>
      </c>
      <c r="D46" s="16">
        <f>VLOOKUP(A46,[2]COUNTY_LVL!$A$1:$L$65536,10,FALSE)</f>
        <v>110.53497770733109</v>
      </c>
      <c r="E46" s="8">
        <f t="shared" si="1"/>
        <v>3.2866812132198754E-2</v>
      </c>
      <c r="F46" s="8">
        <f t="shared" si="2"/>
        <v>6.0813698122431292E-3</v>
      </c>
    </row>
    <row r="47" spans="1:6" x14ac:dyDescent="0.35">
      <c r="A47" s="6" t="s">
        <v>53</v>
      </c>
      <c r="B47" s="7">
        <f t="shared" si="0"/>
        <v>4584.2435459377375</v>
      </c>
      <c r="C47" s="7">
        <f>VLOOKUP(A47,'[1]MCAID 0-18 under 147'!$B$5:$RR$83,62,FALSE)</f>
        <v>4266.916666666667</v>
      </c>
      <c r="D47" s="16">
        <f>VLOOKUP(A47,[2]COUNTY_LVL!$A$1:$L$65536,10,FALSE)</f>
        <v>317.32687927107065</v>
      </c>
      <c r="E47" s="8">
        <f t="shared" si="1"/>
        <v>6.9221208710053231E-2</v>
      </c>
      <c r="F47" s="8">
        <f t="shared" si="2"/>
        <v>1.7458565100741126E-2</v>
      </c>
    </row>
    <row r="48" spans="1:6" x14ac:dyDescent="0.35">
      <c r="A48" s="6" t="s">
        <v>54</v>
      </c>
      <c r="B48" s="7">
        <f t="shared" si="0"/>
        <v>3555.769942813492</v>
      </c>
      <c r="C48" s="7">
        <f>VLOOKUP(A48,'[1]MCAID 0-18 under 147'!$B$5:$RR$83,62,FALSE)</f>
        <v>3433.0833333333335</v>
      </c>
      <c r="D48" s="16">
        <f>VLOOKUP(A48,[2]COUNTY_LVL!$A$1:$L$65536,10,FALSE)</f>
        <v>122.68660948015834</v>
      </c>
      <c r="E48" s="8">
        <f t="shared" si="1"/>
        <v>3.4503528477177837E-2</v>
      </c>
      <c r="F48" s="8">
        <f t="shared" si="2"/>
        <v>6.749923496927727E-3</v>
      </c>
    </row>
    <row r="49" spans="1:6" x14ac:dyDescent="0.35">
      <c r="A49" s="6" t="s">
        <v>55</v>
      </c>
      <c r="B49" s="7">
        <f t="shared" si="0"/>
        <v>2930.3820920924913</v>
      </c>
      <c r="C49" s="7">
        <f>VLOOKUP(A49,'[1]MCAID 0-18 under 147'!$B$5:$RR$83,62,FALSE)</f>
        <v>2872.1666666666665</v>
      </c>
      <c r="D49" s="16">
        <f>VLOOKUP(A49,[2]COUNTY_LVL!$A$1:$L$65536,10,FALSE)</f>
        <v>58.215425425824726</v>
      </c>
      <c r="E49" s="8">
        <f t="shared" si="1"/>
        <v>1.9866155196251206E-2</v>
      </c>
      <c r="F49" s="8">
        <f t="shared" si="2"/>
        <v>3.2028733178820828E-3</v>
      </c>
    </row>
    <row r="50" spans="1:6" x14ac:dyDescent="0.35">
      <c r="A50" s="6" t="s">
        <v>56</v>
      </c>
      <c r="B50" s="7">
        <f t="shared" si="0"/>
        <v>211.27031131359149</v>
      </c>
      <c r="C50" s="7">
        <f>VLOOKUP(A50,'[1]MCAID 0-18 under 147'!$B$5:$RR$83,62,FALSE)</f>
        <v>177.16666666666666</v>
      </c>
      <c r="D50" s="16">
        <f>VLOOKUP(A50,[2]COUNTY_LVL!$A$1:$L$65536,10,FALSE)</f>
        <v>34.103644646924828</v>
      </c>
      <c r="E50" s="8">
        <f t="shared" si="1"/>
        <v>0.16142185068447365</v>
      </c>
      <c r="F50" s="8">
        <f t="shared" si="2"/>
        <v>1.876300871859861E-3</v>
      </c>
    </row>
    <row r="51" spans="1:6" x14ac:dyDescent="0.35">
      <c r="A51" s="6" t="s">
        <v>57</v>
      </c>
      <c r="B51" s="7">
        <f t="shared" si="0"/>
        <v>939.65080558125192</v>
      </c>
      <c r="C51" s="7">
        <f>VLOOKUP(A51,'[1]MCAID 0-18 under 147'!$B$5:$RR$83,62,FALSE)</f>
        <v>892.33333333333337</v>
      </c>
      <c r="D51" s="16">
        <f>VLOOKUP(A51,[2]COUNTY_LVL!$A$1:$L$65536,10,FALSE)</f>
        <v>47.317472247918595</v>
      </c>
      <c r="E51" s="8">
        <f t="shared" si="1"/>
        <v>5.0356443017838752E-2</v>
      </c>
      <c r="F51" s="8">
        <f t="shared" si="2"/>
        <v>2.6032940277243952E-3</v>
      </c>
    </row>
    <row r="52" spans="1:6" x14ac:dyDescent="0.35">
      <c r="A52" s="6" t="s">
        <v>58</v>
      </c>
      <c r="B52" s="7">
        <f t="shared" si="0"/>
        <v>433.3534542885352</v>
      </c>
      <c r="C52" s="7">
        <f>VLOOKUP(A52,'[1]MCAID 0-18 under 147'!$B$5:$RR$83,62,FALSE)</f>
        <v>414</v>
      </c>
      <c r="D52" s="16">
        <f>VLOOKUP(A52,[2]COUNTY_LVL!$A$1:$L$65536,10,FALSE)</f>
        <v>19.353454288535222</v>
      </c>
      <c r="E52" s="8">
        <f t="shared" si="1"/>
        <v>4.4659743904220305E-2</v>
      </c>
      <c r="F52" s="8">
        <f t="shared" si="2"/>
        <v>1.064780715698461E-3</v>
      </c>
    </row>
    <row r="53" spans="1:6" x14ac:dyDescent="0.35">
      <c r="A53" s="6" t="s">
        <v>59</v>
      </c>
      <c r="B53" s="7">
        <f t="shared" si="0"/>
        <v>368.74961846399469</v>
      </c>
      <c r="C53" s="7">
        <f>VLOOKUP(A53,'[1]MCAID 0-18 under 147'!$B$5:$RR$83,62,FALSE)</f>
        <v>327.83333333333331</v>
      </c>
      <c r="D53" s="16">
        <f>VLOOKUP(A53,[2]COUNTY_LVL!$A$1:$L$65536,10,FALSE)</f>
        <v>40.916285130661407</v>
      </c>
      <c r="E53" s="8">
        <f t="shared" si="1"/>
        <v>0.1109595321104218</v>
      </c>
      <c r="F53" s="8">
        <f t="shared" si="2"/>
        <v>2.25111603931896E-3</v>
      </c>
    </row>
    <row r="54" spans="1:6" x14ac:dyDescent="0.35">
      <c r="A54" s="6" t="s">
        <v>60</v>
      </c>
      <c r="B54" s="7">
        <f t="shared" si="0"/>
        <v>1937.9676758812345</v>
      </c>
      <c r="C54" s="7">
        <f>VLOOKUP(A54,'[1]MCAID 0-18 under 147'!$B$5:$RR$83,62,FALSE)</f>
        <v>1899.1666666666667</v>
      </c>
      <c r="D54" s="16">
        <f>VLOOKUP(A54,[2]COUNTY_LVL!$A$1:$L$65536,10,FALSE)</f>
        <v>38.801009214567792</v>
      </c>
      <c r="E54" s="8">
        <f t="shared" si="1"/>
        <v>2.0021494526178907E-2</v>
      </c>
      <c r="F54" s="8">
        <f t="shared" si="2"/>
        <v>2.1347386231606405E-3</v>
      </c>
    </row>
    <row r="55" spans="1:6" x14ac:dyDescent="0.35">
      <c r="A55" s="6" t="s">
        <v>61</v>
      </c>
      <c r="B55" s="7">
        <f t="shared" si="0"/>
        <v>23646.235011248307</v>
      </c>
      <c r="C55" s="7">
        <f>VLOOKUP(A55,'[1]MCAID 0-18 under 147'!$B$5:$RR$83,62,FALSE)</f>
        <v>23144.583333333332</v>
      </c>
      <c r="D55" s="16">
        <f>VLOOKUP(A55,[2]COUNTY_LVL!$A$1:$L$65536,10,FALSE)</f>
        <v>501.65167791497686</v>
      </c>
      <c r="E55" s="8">
        <f t="shared" si="1"/>
        <v>2.1214864762882781E-2</v>
      </c>
      <c r="F55" s="8">
        <f t="shared" si="2"/>
        <v>2.7599674181061674E-2</v>
      </c>
    </row>
    <row r="56" spans="1:6" x14ac:dyDescent="0.35">
      <c r="A56" s="6" t="s">
        <v>77</v>
      </c>
      <c r="B56" s="7">
        <f t="shared" si="0"/>
        <v>555.71371028009446</v>
      </c>
      <c r="C56" s="7">
        <f>VLOOKUP(A56,'[1]MCAID 0-18 under 147'!$B$5:$RR$83,62,FALSE)</f>
        <v>509.75</v>
      </c>
      <c r="D56" s="16">
        <f>VLOOKUP(A56,[2]COUNTY_LVL!$A$1:$L$65536,10,FALSE)</f>
        <v>45.96371028009446</v>
      </c>
      <c r="E56" s="8">
        <f t="shared" si="1"/>
        <v>8.2711132422713718E-2</v>
      </c>
      <c r="F56" s="8">
        <f t="shared" si="2"/>
        <v>2.528813285656606E-3</v>
      </c>
    </row>
    <row r="57" spans="1:6" x14ac:dyDescent="0.35">
      <c r="A57" s="6" t="s">
        <v>78</v>
      </c>
      <c r="B57" s="7">
        <f t="shared" si="0"/>
        <v>1551.3752975121995</v>
      </c>
      <c r="C57" s="7">
        <f>VLOOKUP(A57,'[1]MCAID 0-18 under 147'!$B$5:$RR$83,62,FALSE)</f>
        <v>1514.3333333333333</v>
      </c>
      <c r="D57" s="16">
        <f>VLOOKUP(A57,[2]COUNTY_LVL!$A$1:$L$65536,10,FALSE)</f>
        <v>37.04196417886633</v>
      </c>
      <c r="E57" s="8">
        <f t="shared" si="1"/>
        <v>2.3876855741010693E-2</v>
      </c>
      <c r="F57" s="8">
        <f t="shared" si="2"/>
        <v>2.0379601770943189E-3</v>
      </c>
    </row>
    <row r="58" spans="1:6" x14ac:dyDescent="0.35">
      <c r="A58" s="6" t="s">
        <v>62</v>
      </c>
      <c r="B58" s="7">
        <f t="shared" si="0"/>
        <v>1092.0170064468557</v>
      </c>
      <c r="C58" s="7">
        <f>VLOOKUP(A58,'[1]MCAID 0-18 under 147'!$B$5:$RR$83,62,FALSE)</f>
        <v>929.91666666666663</v>
      </c>
      <c r="D58" s="16">
        <f>VLOOKUP(A58,[2]COUNTY_LVL!$A$1:$L$65536,10,FALSE)</f>
        <v>162.10033978018913</v>
      </c>
      <c r="E58" s="8">
        <f t="shared" si="1"/>
        <v>0.14844122282273076</v>
      </c>
      <c r="F58" s="8">
        <f t="shared" si="2"/>
        <v>8.9183725671318857E-3</v>
      </c>
    </row>
    <row r="59" spans="1:6" x14ac:dyDescent="0.35">
      <c r="A59" s="6" t="s">
        <v>63</v>
      </c>
      <c r="B59" s="7">
        <f t="shared" si="0"/>
        <v>796.04935045939874</v>
      </c>
      <c r="C59" s="7">
        <f>VLOOKUP(A59,'[1]MCAID 0-18 under 147'!$B$5:$RR$83,62,FALSE)</f>
        <v>777.16666666666663</v>
      </c>
      <c r="D59" s="16">
        <f>VLOOKUP(A59,[2]COUNTY_LVL!$A$1:$L$65536,10,FALSE)</f>
        <v>18.88268379273206</v>
      </c>
      <c r="E59" s="8">
        <f t="shared" si="1"/>
        <v>2.3720493939018851E-2</v>
      </c>
      <c r="F59" s="8">
        <f t="shared" si="2"/>
        <v>1.0388800502163327E-3</v>
      </c>
    </row>
    <row r="60" spans="1:6" x14ac:dyDescent="0.35">
      <c r="A60" s="6" t="s">
        <v>64</v>
      </c>
      <c r="B60" s="7">
        <f t="shared" si="0"/>
        <v>44.7758057339896</v>
      </c>
      <c r="C60" s="7">
        <f>VLOOKUP(A60,'[1]MCAID 0-18 under 147'!$B$5:$RR$83,62,FALSE)</f>
        <v>41.75</v>
      </c>
      <c r="D60" s="16">
        <f>VLOOKUP(A60,[2]COUNTY_LVL!$A$1:$L$65536,10,FALSE)</f>
        <v>3.0258057339895998</v>
      </c>
      <c r="E60" s="8">
        <f t="shared" si="1"/>
        <v>6.7576801453126986E-2</v>
      </c>
      <c r="F60" s="8">
        <f t="shared" si="2"/>
        <v>1.6647258659713911E-4</v>
      </c>
    </row>
    <row r="61" spans="1:6" x14ac:dyDescent="0.35">
      <c r="A61" s="6" t="s">
        <v>65</v>
      </c>
      <c r="B61" s="7">
        <f t="shared" si="0"/>
        <v>345.24212224753228</v>
      </c>
      <c r="C61" s="7">
        <f>VLOOKUP(A61,'[1]MCAID 0-18 under 147'!$B$5:$RR$83,62,FALSE)</f>
        <v>288.66666666666669</v>
      </c>
      <c r="D61" s="16">
        <f>VLOOKUP(A61,[2]COUNTY_LVL!$A$1:$L$65536,10,FALSE)</f>
        <v>56.575455580865608</v>
      </c>
      <c r="E61" s="8">
        <f t="shared" si="1"/>
        <v>0.16387182193342573</v>
      </c>
      <c r="F61" s="8">
        <f t="shared" si="2"/>
        <v>3.1126461037007933E-3</v>
      </c>
    </row>
    <row r="62" spans="1:6" x14ac:dyDescent="0.35">
      <c r="A62" s="6" t="s">
        <v>66</v>
      </c>
      <c r="B62" s="7">
        <f t="shared" si="0"/>
        <v>272.11512106087918</v>
      </c>
      <c r="C62" s="7">
        <f>VLOOKUP(A62,'[1]MCAID 0-18 under 147'!$B$5:$RR$83,62,FALSE)</f>
        <v>261.75</v>
      </c>
      <c r="D62" s="16">
        <f>VLOOKUP(A62,[2]COUNTY_LVL!$A$1:$L$65536,10,FALSE)</f>
        <v>10.365121060879176</v>
      </c>
      <c r="E62" s="8">
        <f t="shared" si="1"/>
        <v>3.8090941144576201E-2</v>
      </c>
      <c r="F62" s="8">
        <f t="shared" si="2"/>
        <v>5.7026414287407446E-4</v>
      </c>
    </row>
    <row r="63" spans="1:6" x14ac:dyDescent="0.35">
      <c r="A63" s="6" t="s">
        <v>67</v>
      </c>
      <c r="B63" s="7">
        <f t="shared" si="0"/>
        <v>1109.1289063417153</v>
      </c>
      <c r="C63" s="7">
        <f>VLOOKUP(A63,'[1]MCAID 0-18 under 147'!$B$5:$RR$83,62,FALSE)</f>
        <v>1042.3333333333333</v>
      </c>
      <c r="D63" s="16">
        <f>VLOOKUP(A63,[2]COUNTY_LVL!$A$1:$L$65536,10,FALSE)</f>
        <v>66.79557300838205</v>
      </c>
      <c r="E63" s="8">
        <f t="shared" si="1"/>
        <v>6.0223453402451291E-2</v>
      </c>
      <c r="F63" s="8">
        <f t="shared" si="2"/>
        <v>3.6749324938590484E-3</v>
      </c>
    </row>
    <row r="64" spans="1:6" x14ac:dyDescent="0.35">
      <c r="A64" s="6" t="s">
        <v>68</v>
      </c>
      <c r="B64" s="7">
        <f t="shared" si="0"/>
        <v>1772.5973721327739</v>
      </c>
      <c r="C64" s="7">
        <f>VLOOKUP(A64,'[1]MCAID 0-18 under 147'!$B$5:$RR$83,62,FALSE)</f>
        <v>1752.0833333333333</v>
      </c>
      <c r="D64" s="16">
        <f>VLOOKUP(A64,[2]COUNTY_LVL!$A$1:$L$65536,10,FALSE)</f>
        <v>20.514038799440602</v>
      </c>
      <c r="E64" s="8">
        <f t="shared" si="1"/>
        <v>1.1572869915043532E-2</v>
      </c>
      <c r="F64" s="8">
        <f t="shared" si="2"/>
        <v>1.128633296624153E-3</v>
      </c>
    </row>
    <row r="65" spans="1:6" x14ac:dyDescent="0.35">
      <c r="A65" s="6" t="s">
        <v>69</v>
      </c>
      <c r="B65" s="7">
        <f t="shared" si="0"/>
        <v>499.55756317237172</v>
      </c>
      <c r="C65" s="7">
        <f>VLOOKUP(A65,'[1]MCAID 0-18 under 147'!$B$5:$RR$83,62,FALSE)</f>
        <v>478.58333333333331</v>
      </c>
      <c r="D65" s="16">
        <f>VLOOKUP(A65,[2]COUNTY_LVL!$A$1:$L$65536,10,FALSE)</f>
        <v>20.974229839038397</v>
      </c>
      <c r="E65" s="8">
        <f t="shared" si="1"/>
        <v>4.1985611639716612E-2</v>
      </c>
      <c r="F65" s="8">
        <f t="shared" si="2"/>
        <v>1.1539519057569543E-3</v>
      </c>
    </row>
    <row r="66" spans="1:6" x14ac:dyDescent="0.35">
      <c r="A66" s="6" t="s">
        <v>70</v>
      </c>
      <c r="B66" s="7">
        <f t="shared" si="0"/>
        <v>28722.776439286208</v>
      </c>
      <c r="C66" s="7">
        <f>VLOOKUP(A66,'[1]MCAID 0-18 under 147'!$B$5:$RR$83,62,FALSE)</f>
        <v>28061.416666666668</v>
      </c>
      <c r="D66" s="16">
        <f>VLOOKUP(A66,[2]COUNTY_LVL!$A$1:$L$65536,10,FALSE)</f>
        <v>661.35977261954031</v>
      </c>
      <c r="E66" s="8">
        <f t="shared" si="1"/>
        <v>2.3025621287604738E-2</v>
      </c>
      <c r="F66" s="8">
        <f t="shared" si="2"/>
        <v>3.6386431152043375E-2</v>
      </c>
    </row>
    <row r="67" spans="1:6" x14ac:dyDescent="0.35">
      <c r="A67" s="6" t="s">
        <v>71</v>
      </c>
      <c r="B67" s="7">
        <f t="shared" si="0"/>
        <v>1221.0899162733961</v>
      </c>
      <c r="C67" s="7">
        <f>VLOOKUP(A67,'[1]MCAID 0-18 under 147'!$B$5:$RR$83,62,FALSE)</f>
        <v>1177.3333333333333</v>
      </c>
      <c r="D67" s="16">
        <f>VLOOKUP(A67,[2]COUNTY_LVL!$A$1:$L$65536,10,FALSE)</f>
        <v>43.756582940062863</v>
      </c>
      <c r="E67" s="8">
        <f t="shared" si="1"/>
        <v>3.5834038392194845E-2</v>
      </c>
      <c r="F67" s="8">
        <f t="shared" si="2"/>
        <v>2.4073824240791633E-3</v>
      </c>
    </row>
    <row r="68" spans="1:6" x14ac:dyDescent="0.35">
      <c r="A68" s="6" t="s">
        <v>8</v>
      </c>
      <c r="B68" s="7">
        <f t="shared" si="0"/>
        <v>476501.58333333331</v>
      </c>
      <c r="C68" s="7">
        <f>'State of Colorado'!C3</f>
        <v>458325.58333333331</v>
      </c>
      <c r="D68" s="7">
        <f>'State of Colorado'!D3</f>
        <v>18175.999999999996</v>
      </c>
      <c r="E68" s="8">
        <f t="shared" si="1"/>
        <v>3.8144679127509011E-2</v>
      </c>
      <c r="F68" s="8">
        <f t="shared" si="2"/>
        <v>1</v>
      </c>
    </row>
    <row r="69" spans="1:6" x14ac:dyDescent="0.35">
      <c r="A69" s="44" t="s">
        <v>14</v>
      </c>
      <c r="B69" s="44"/>
      <c r="C69" s="44"/>
      <c r="D69" s="44"/>
      <c r="E69" s="44"/>
      <c r="F69" s="44"/>
    </row>
    <row r="70" spans="1:6" x14ac:dyDescent="0.35">
      <c r="A70" s="6" t="s">
        <v>9</v>
      </c>
      <c r="B70" s="7">
        <f>C70+D70</f>
        <v>11467.026731528296</v>
      </c>
      <c r="C70" s="12">
        <f>VLOOKUP(A70,'[1]CHP Enrollees ages 0-18 '!$B$5:$RR$70, 62,FALSE)</f>
        <v>10306.083333333334</v>
      </c>
      <c r="D70" s="16">
        <f>VLOOKUP(A70,[2]COUNTY_LVL!$A$1:$L$65536,12,FALSE)</f>
        <v>1160.9433981949626</v>
      </c>
      <c r="E70" s="8">
        <f>D70/B70</f>
        <v>0.10124188469910674</v>
      </c>
      <c r="F70" s="8">
        <f>D70/$D$134</f>
        <v>6.575347746913017E-2</v>
      </c>
    </row>
    <row r="71" spans="1:6" x14ac:dyDescent="0.35">
      <c r="A71" s="6" t="s">
        <v>17</v>
      </c>
      <c r="B71" s="7">
        <f t="shared" ref="B71:B134" si="3">C71+D71</f>
        <v>444.09294347600621</v>
      </c>
      <c r="C71" s="12">
        <f>VLOOKUP(A71,'[1]CHP Enrollees ages 0-18 '!$B$5:$RR$70, 62,FALSE)</f>
        <v>364</v>
      </c>
      <c r="D71" s="16">
        <f>VLOOKUP(A71,[2]COUNTY_LVL!$A$1:$L$65536,12,FALSE)</f>
        <v>80.092943476006212</v>
      </c>
      <c r="E71" s="8">
        <f t="shared" ref="E71:E134" si="4">D71/B71</f>
        <v>0.18035175891132693</v>
      </c>
      <c r="F71" s="8">
        <f t="shared" ref="F71:F134" si="5">D71/$D$134</f>
        <v>4.5363017374267216E-3</v>
      </c>
    </row>
    <row r="72" spans="1:6" x14ac:dyDescent="0.35">
      <c r="A72" s="6" t="s">
        <v>10</v>
      </c>
      <c r="B72" s="7">
        <f t="shared" si="3"/>
        <v>11486.192116891958</v>
      </c>
      <c r="C72" s="12">
        <f>VLOOKUP(A72,'[1]CHP Enrollees ages 0-18 '!$B$5:$RR$70, 62,FALSE)</f>
        <v>9474.0833333333339</v>
      </c>
      <c r="D72" s="16">
        <f>VLOOKUP(A72,[2]COUNTY_LVL!$A$1:$L$65536,12,FALSE)</f>
        <v>2012.1087835586245</v>
      </c>
      <c r="E72" s="8">
        <f t="shared" si="4"/>
        <v>0.17517631283561361</v>
      </c>
      <c r="F72" s="8">
        <f t="shared" si="5"/>
        <v>0.11396175711138559</v>
      </c>
    </row>
    <row r="73" spans="1:6" x14ac:dyDescent="0.35">
      <c r="A73" s="6" t="s">
        <v>18</v>
      </c>
      <c r="B73" s="7">
        <f t="shared" si="3"/>
        <v>259.79983176218684</v>
      </c>
      <c r="C73" s="12">
        <f>VLOOKUP(A73,'[1]CHP Enrollees ages 0-18 '!$B$5:$RR$70, 62,FALSE)</f>
        <v>239.75</v>
      </c>
      <c r="D73" s="16">
        <f>VLOOKUP(A73,[2]COUNTY_LVL!$A$1:$L$65536,12,FALSE)</f>
        <v>20.049831762186813</v>
      </c>
      <c r="E73" s="8">
        <f t="shared" si="4"/>
        <v>7.7174152216310285E-2</v>
      </c>
      <c r="F73" s="8">
        <f t="shared" si="5"/>
        <v>1.1355817717595609E-3</v>
      </c>
    </row>
    <row r="74" spans="1:6" x14ac:dyDescent="0.35">
      <c r="A74" s="6" t="s">
        <v>19</v>
      </c>
      <c r="B74" s="7">
        <f t="shared" si="3"/>
        <v>100.06005092611061</v>
      </c>
      <c r="C74" s="12">
        <f>VLOOKUP(A74,'[1]CHP Enrollees ages 0-18 '!$B$5:$RR$70, 62,FALSE)</f>
        <v>80.416666666666671</v>
      </c>
      <c r="D74" s="16">
        <f>VLOOKUP(A74,[2]COUNTY_LVL!$A$1:$L$65536,12,FALSE)</f>
        <v>19.643384259443934</v>
      </c>
      <c r="E74" s="8">
        <f t="shared" si="4"/>
        <v>0.19631595304653204</v>
      </c>
      <c r="F74" s="8">
        <f t="shared" si="5"/>
        <v>1.1125614102539608E-3</v>
      </c>
    </row>
    <row r="75" spans="1:6" x14ac:dyDescent="0.35">
      <c r="A75" s="6" t="s">
        <v>20</v>
      </c>
      <c r="B75" s="7">
        <f t="shared" si="3"/>
        <v>119.90123853778869</v>
      </c>
      <c r="C75" s="12">
        <f>VLOOKUP(A75,'[1]CHP Enrollees ages 0-18 '!$B$5:$RR$70, 62,FALSE)</f>
        <v>82.166666666666671</v>
      </c>
      <c r="D75" s="16">
        <f>VLOOKUP(A75,[2]COUNTY_LVL!$A$1:$L$65536,12,FALSE)</f>
        <v>37.734571871122021</v>
      </c>
      <c r="E75" s="8">
        <f t="shared" si="4"/>
        <v>0.31471377886750856</v>
      </c>
      <c r="F75" s="8">
        <f t="shared" si="5"/>
        <v>2.1372095531899645E-3</v>
      </c>
    </row>
    <row r="76" spans="1:6" x14ac:dyDescent="0.35">
      <c r="A76" s="6" t="s">
        <v>21</v>
      </c>
      <c r="B76" s="7">
        <f t="shared" si="3"/>
        <v>4069.5137022174449</v>
      </c>
      <c r="C76" s="12">
        <f>VLOOKUP(A76,'[1]CHP Enrollees ages 0-18 '!$B$5:$RR$70, 62,FALSE)</f>
        <v>3207.0833333333335</v>
      </c>
      <c r="D76" s="16">
        <f>VLOOKUP(A76,[2]COUNTY_LVL!$A$1:$L$65536,12,FALSE)</f>
        <v>862.43036888411143</v>
      </c>
      <c r="E76" s="8">
        <f t="shared" si="4"/>
        <v>0.21192467503283749</v>
      </c>
      <c r="F76" s="8">
        <f t="shared" si="5"/>
        <v>4.8846305442009019E-2</v>
      </c>
    </row>
    <row r="77" spans="1:6" x14ac:dyDescent="0.35">
      <c r="A77" s="6" t="s">
        <v>22</v>
      </c>
      <c r="B77" s="7">
        <f t="shared" si="3"/>
        <v>1107.1952466198272</v>
      </c>
      <c r="C77" s="12">
        <f>VLOOKUP(A77,'[1]CHP Enrollees ages 0-18 '!$B$5:$RR$70, 62,FALSE)</f>
        <v>651.66666666666663</v>
      </c>
      <c r="D77" s="16">
        <f>VLOOKUP(A77,[2]COUNTY_LVL!$A$1:$L$65536,12,FALSE)</f>
        <v>455.52857995316072</v>
      </c>
      <c r="E77" s="8">
        <f t="shared" si="4"/>
        <v>0.4114257005201663</v>
      </c>
      <c r="F77" s="8">
        <f t="shared" si="5"/>
        <v>2.5800214088874073E-2</v>
      </c>
    </row>
    <row r="78" spans="1:6" x14ac:dyDescent="0.35">
      <c r="A78" s="6" t="s">
        <v>23</v>
      </c>
      <c r="B78" s="7">
        <f t="shared" si="3"/>
        <v>472.62985661424602</v>
      </c>
      <c r="C78" s="12">
        <f>VLOOKUP(A78,'[1]CHP Enrollees ages 0-18 '!$B$5:$RR$70, 62,FALSE)</f>
        <v>381.33333333333331</v>
      </c>
      <c r="D78" s="16">
        <f>VLOOKUP(A78,[2]COUNTY_LVL!$A$1:$L$65536,12,FALSE)</f>
        <v>91.296523280912737</v>
      </c>
      <c r="E78" s="8">
        <f t="shared" si="4"/>
        <v>0.19316706721604282</v>
      </c>
      <c r="F78" s="8">
        <f t="shared" si="5"/>
        <v>5.1708497553756639E-3</v>
      </c>
    </row>
    <row r="79" spans="1:6" x14ac:dyDescent="0.35">
      <c r="A79" s="6" t="s">
        <v>24</v>
      </c>
      <c r="B79" s="7">
        <f t="shared" si="3"/>
        <v>42.160205255482381</v>
      </c>
      <c r="C79" s="12">
        <f>VLOOKUP(A79,'[1]CHP Enrollees ages 0-18 '!$B$5:$RR$70, 62,FALSE)</f>
        <v>31.5</v>
      </c>
      <c r="D79" s="16">
        <f>VLOOKUP(A79,[2]COUNTY_LVL!$A$1:$L$65536,12,FALSE)</f>
        <v>10.660205255482385</v>
      </c>
      <c r="E79" s="8">
        <f t="shared" si="4"/>
        <v>0.25284993730186278</v>
      </c>
      <c r="F79" s="8">
        <f t="shared" si="5"/>
        <v>6.0377238646819114E-4</v>
      </c>
    </row>
    <row r="80" spans="1:6" x14ac:dyDescent="0.35">
      <c r="A80" s="6" t="s">
        <v>72</v>
      </c>
      <c r="B80" s="7">
        <f t="shared" si="3"/>
        <v>79.833333333333329</v>
      </c>
      <c r="C80" s="12">
        <f>VLOOKUP(A80,'[1]CHP Enrollees ages 0-18 '!$B$5:$RR$70, 62,FALSE)</f>
        <v>79.833333333333329</v>
      </c>
      <c r="D80" s="16">
        <f>VLOOKUP(A80,[2]COUNTY_LVL!$A$1:$L$65536,12,FALSE)</f>
        <v>0</v>
      </c>
      <c r="E80" s="8">
        <f t="shared" si="4"/>
        <v>0</v>
      </c>
      <c r="F80" s="8">
        <f t="shared" si="5"/>
        <v>0</v>
      </c>
    </row>
    <row r="81" spans="1:6" x14ac:dyDescent="0.35">
      <c r="A81" s="6" t="s">
        <v>25</v>
      </c>
      <c r="B81" s="7">
        <f t="shared" si="3"/>
        <v>236.31303602058318</v>
      </c>
      <c r="C81" s="12">
        <f>VLOOKUP(A81,'[1]CHP Enrollees ages 0-18 '!$B$5:$RR$70, 62,FALSE)</f>
        <v>193.5</v>
      </c>
      <c r="D81" s="16">
        <f>VLOOKUP(A81,[2]COUNTY_LVL!$A$1:$L$65536,12,FALSE)</f>
        <v>42.813036020583191</v>
      </c>
      <c r="E81" s="8">
        <f t="shared" si="4"/>
        <v>0.18117086023495596</v>
      </c>
      <c r="F81" s="8">
        <f t="shared" si="5"/>
        <v>2.4248434538164465E-3</v>
      </c>
    </row>
    <row r="82" spans="1:6" x14ac:dyDescent="0.35">
      <c r="A82" s="6" t="s">
        <v>26</v>
      </c>
      <c r="B82" s="7">
        <f t="shared" si="3"/>
        <v>61.524362758785756</v>
      </c>
      <c r="C82" s="12">
        <f>VLOOKUP(A82,'[1]CHP Enrollees ages 0-18 '!$B$5:$RR$70, 62,FALSE)</f>
        <v>43.25</v>
      </c>
      <c r="D82" s="16">
        <f>VLOOKUP(A82,[2]COUNTY_LVL!$A$1:$L$65536,12,FALSE)</f>
        <v>18.274362758785752</v>
      </c>
      <c r="E82" s="8">
        <f t="shared" si="4"/>
        <v>0.29702644512439341</v>
      </c>
      <c r="F82" s="8">
        <f t="shared" si="5"/>
        <v>1.0350228114400627E-3</v>
      </c>
    </row>
    <row r="83" spans="1:6" x14ac:dyDescent="0.35">
      <c r="A83" s="6" t="s">
        <v>27</v>
      </c>
      <c r="B83" s="7">
        <f t="shared" si="3"/>
        <v>87.226239217142663</v>
      </c>
      <c r="C83" s="12">
        <f>VLOOKUP(A83,'[1]CHP Enrollees ages 0-18 '!$B$5:$RR$70, 62,FALSE)</f>
        <v>53.416666666666664</v>
      </c>
      <c r="D83" s="16">
        <f>VLOOKUP(A83,[2]COUNTY_LVL!$A$1:$L$65536,12,FALSE)</f>
        <v>33.809572550475998</v>
      </c>
      <c r="E83" s="8">
        <f t="shared" si="4"/>
        <v>0.38760782138399669</v>
      </c>
      <c r="F83" s="8">
        <f t="shared" si="5"/>
        <v>1.914905559043724E-3</v>
      </c>
    </row>
    <row r="84" spans="1:6" x14ac:dyDescent="0.35">
      <c r="A84" s="6" t="s">
        <v>28</v>
      </c>
      <c r="B84" s="7">
        <f t="shared" si="3"/>
        <v>78.062943262411352</v>
      </c>
      <c r="C84" s="12">
        <f>VLOOKUP(A84,'[1]CHP Enrollees ages 0-18 '!$B$5:$RR$70, 62,FALSE)</f>
        <v>56.25</v>
      </c>
      <c r="D84" s="16">
        <f>VLOOKUP(A84,[2]COUNTY_LVL!$A$1:$L$65536,12,FALSE)</f>
        <v>21.812943262411348</v>
      </c>
      <c r="E84" s="8">
        <f t="shared" si="4"/>
        <v>0.27942763045823632</v>
      </c>
      <c r="F84" s="8">
        <f t="shared" si="5"/>
        <v>1.2354408281836965E-3</v>
      </c>
    </row>
    <row r="85" spans="1:6" x14ac:dyDescent="0.35">
      <c r="A85" s="6" t="s">
        <v>29</v>
      </c>
      <c r="B85" s="7">
        <f t="shared" si="3"/>
        <v>1032.2122509360354</v>
      </c>
      <c r="C85" s="12">
        <f>VLOOKUP(A85,'[1]CHP Enrollees ages 0-18 '!$B$5:$RR$70, 62,FALSE)</f>
        <v>636.83333333333337</v>
      </c>
      <c r="D85" s="16">
        <f>VLOOKUP(A85,[2]COUNTY_LVL!$A$1:$L$65536,12,FALSE)</f>
        <v>395.37891760270207</v>
      </c>
      <c r="E85" s="8">
        <f t="shared" si="4"/>
        <v>0.3830403264872731</v>
      </c>
      <c r="F85" s="8">
        <f t="shared" si="5"/>
        <v>2.2393459311435319E-2</v>
      </c>
    </row>
    <row r="86" spans="1:6" x14ac:dyDescent="0.35">
      <c r="A86" s="6" t="s">
        <v>30</v>
      </c>
      <c r="B86" s="7">
        <f t="shared" si="3"/>
        <v>11791.833333333334</v>
      </c>
      <c r="C86" s="12">
        <f>VLOOKUP(A86,'[1]CHP Enrollees ages 0-18 '!$B$5:$RR$70, 62,FALSE)</f>
        <v>9776.8333333333339</v>
      </c>
      <c r="D86" s="16">
        <f>VLOOKUP(A86,[2]COUNTY_LVL!$A$1:$L$65536,12,FALSE)</f>
        <v>2015</v>
      </c>
      <c r="E86" s="8">
        <f t="shared" si="4"/>
        <v>0.17088097694732229</v>
      </c>
      <c r="F86" s="8">
        <f t="shared" si="5"/>
        <v>0.11412550974173083</v>
      </c>
    </row>
    <row r="87" spans="1:6" x14ac:dyDescent="0.35">
      <c r="A87" s="6" t="s">
        <v>31</v>
      </c>
      <c r="B87" s="7">
        <f t="shared" si="3"/>
        <v>38.138884585284856</v>
      </c>
      <c r="C87" s="12">
        <f>VLOOKUP(A87,'[1]CHP Enrollees ages 0-18 '!$B$5:$RR$70, 62,FALSE)</f>
        <v>34.714285714285715</v>
      </c>
      <c r="D87" s="16">
        <f>VLOOKUP(A87,[2]COUNTY_LVL!$A$1:$L$65536,12,FALSE)</f>
        <v>3.4245988709991377</v>
      </c>
      <c r="E87" s="8">
        <f t="shared" si="4"/>
        <v>8.9792842875128356E-2</v>
      </c>
      <c r="F87" s="8">
        <f t="shared" si="5"/>
        <v>1.939623284435397E-4</v>
      </c>
    </row>
    <row r="88" spans="1:6" x14ac:dyDescent="0.35">
      <c r="A88" s="6" t="s">
        <v>32</v>
      </c>
      <c r="B88" s="7">
        <f t="shared" si="3"/>
        <v>2439.6940024112323</v>
      </c>
      <c r="C88" s="12">
        <f>VLOOKUP(A88,'[1]CHP Enrollees ages 0-18 '!$B$5:$RR$70, 62,FALSE)</f>
        <v>2275.6666666666665</v>
      </c>
      <c r="D88" s="16">
        <f>VLOOKUP(A88,[2]COUNTY_LVL!$A$1:$L$65536,12,FALSE)</f>
        <v>164.0273357445659</v>
      </c>
      <c r="E88" s="8">
        <f t="shared" si="4"/>
        <v>6.7232749509754969E-2</v>
      </c>
      <c r="F88" s="8">
        <f t="shared" si="5"/>
        <v>9.2901753366881439E-3</v>
      </c>
    </row>
    <row r="89" spans="1:6" x14ac:dyDescent="0.35">
      <c r="A89" s="6" t="s">
        <v>33</v>
      </c>
      <c r="B89" s="7">
        <f t="shared" si="3"/>
        <v>1061.6635762250241</v>
      </c>
      <c r="C89" s="12">
        <f>VLOOKUP(A89,'[1]CHP Enrollees ages 0-18 '!$B$5:$RR$70, 62,FALSE)</f>
        <v>1047.4166666666667</v>
      </c>
      <c r="D89" s="16">
        <f>VLOOKUP(A89,[2]COUNTY_LVL!$A$1:$L$65536,12,FALSE)</f>
        <v>14.2469095583574</v>
      </c>
      <c r="E89" s="8">
        <f t="shared" si="4"/>
        <v>1.3419420122724174E-2</v>
      </c>
      <c r="F89" s="8">
        <f t="shared" si="5"/>
        <v>8.0691603751457844E-4</v>
      </c>
    </row>
    <row r="90" spans="1:6" x14ac:dyDescent="0.35">
      <c r="A90" s="6" t="s">
        <v>73</v>
      </c>
      <c r="B90" s="7">
        <f t="shared" si="3"/>
        <v>9522.9166666666679</v>
      </c>
      <c r="C90" s="12">
        <f>VLOOKUP(A90,'[1]CHP Enrollees ages 0-18 '!$B$5:$RR$70, 62,FALSE)</f>
        <v>8075.916666666667</v>
      </c>
      <c r="D90" s="16">
        <f>VLOOKUP(A90,[2]COUNTY_LVL!$A$1:$L$65536,12,FALSE)</f>
        <v>1447</v>
      </c>
      <c r="E90" s="8">
        <f t="shared" si="4"/>
        <v>0.15194924524174139</v>
      </c>
      <c r="F90" s="8">
        <f t="shared" si="5"/>
        <v>8.1955142727684629E-2</v>
      </c>
    </row>
    <row r="91" spans="1:6" x14ac:dyDescent="0.35">
      <c r="A91" s="6" t="s">
        <v>34</v>
      </c>
      <c r="B91" s="7">
        <f t="shared" si="3"/>
        <v>293.18118266629989</v>
      </c>
      <c r="C91" s="12">
        <f>VLOOKUP(A91,'[1]CHP Enrollees ages 0-18 '!$B$5:$RR$70, 62,FALSE)</f>
        <v>244.33333333333334</v>
      </c>
      <c r="D91" s="16">
        <f>VLOOKUP(A91,[2]COUNTY_LVL!$A$1:$L$65536,12,FALSE)</f>
        <v>48.847849332966568</v>
      </c>
      <c r="E91" s="8">
        <f t="shared" si="4"/>
        <v>0.16661318058930613</v>
      </c>
      <c r="F91" s="8">
        <f t="shared" si="5"/>
        <v>2.7666430297330403E-3</v>
      </c>
    </row>
    <row r="92" spans="1:6" x14ac:dyDescent="0.35">
      <c r="A92" s="6" t="s">
        <v>35</v>
      </c>
      <c r="B92" s="7">
        <f t="shared" si="3"/>
        <v>836.20644465001533</v>
      </c>
      <c r="C92" s="12">
        <f>VLOOKUP(A92,'[1]CHP Enrollees ages 0-18 '!$B$5:$RR$70, 62,FALSE)</f>
        <v>596.16666666666663</v>
      </c>
      <c r="D92" s="16">
        <f>VLOOKUP(A92,[2]COUNTY_LVL!$A$1:$L$65536,12,FALSE)</f>
        <v>240.03977798334876</v>
      </c>
      <c r="E92" s="8">
        <f t="shared" si="4"/>
        <v>0.28705803395693114</v>
      </c>
      <c r="F92" s="8">
        <f t="shared" si="5"/>
        <v>1.3595365767067779E-2</v>
      </c>
    </row>
    <row r="93" spans="1:6" x14ac:dyDescent="0.35">
      <c r="A93" s="6" t="s">
        <v>36</v>
      </c>
      <c r="B93" s="7">
        <f t="shared" si="3"/>
        <v>2687.3190620671785</v>
      </c>
      <c r="C93" s="12">
        <f>VLOOKUP(A93,'[1]CHP Enrollees ages 0-18 '!$B$5:$RR$70, 62,FALSE)</f>
        <v>1722.5833333333333</v>
      </c>
      <c r="D93" s="16">
        <f>VLOOKUP(A93,[2]COUNTY_LVL!$A$1:$L$65536,12,FALSE)</f>
        <v>964.73572873384546</v>
      </c>
      <c r="E93" s="8">
        <f t="shared" si="4"/>
        <v>0.35899560359302385</v>
      </c>
      <c r="F93" s="8">
        <f t="shared" si="5"/>
        <v>5.4640673353752001E-2</v>
      </c>
    </row>
    <row r="94" spans="1:6" x14ac:dyDescent="0.35">
      <c r="A94" s="6" t="s">
        <v>37</v>
      </c>
      <c r="B94" s="7">
        <f t="shared" si="3"/>
        <v>56.5</v>
      </c>
      <c r="C94" s="12">
        <f>VLOOKUP(A94,'[1]CHP Enrollees ages 0-18 '!$B$5:$RR$70, 62,FALSE)</f>
        <v>56.5</v>
      </c>
      <c r="D94" s="16">
        <f>VLOOKUP(A94,[2]COUNTY_LVL!$A$1:$L$65536,12,FALSE)</f>
        <v>0</v>
      </c>
      <c r="E94" s="8">
        <f t="shared" si="4"/>
        <v>0</v>
      </c>
      <c r="F94" s="8">
        <f t="shared" si="5"/>
        <v>0</v>
      </c>
    </row>
    <row r="95" spans="1:6" x14ac:dyDescent="0.35">
      <c r="A95" s="6" t="s">
        <v>38</v>
      </c>
      <c r="B95" s="7">
        <f t="shared" si="3"/>
        <v>205.21798912915872</v>
      </c>
      <c r="C95" s="12">
        <f>VLOOKUP(A95,'[1]CHP Enrollees ages 0-18 '!$B$5:$RR$70, 62,FALSE)</f>
        <v>201.16666666666666</v>
      </c>
      <c r="D95" s="16">
        <f>VLOOKUP(A95,[2]COUNTY_LVL!$A$1:$L$65536,12,FALSE)</f>
        <v>4.0513224624920756</v>
      </c>
      <c r="E95" s="8">
        <f t="shared" si="4"/>
        <v>1.9741556184639745E-2</v>
      </c>
      <c r="F95" s="8">
        <f t="shared" si="5"/>
        <v>2.2945868047644284E-4</v>
      </c>
    </row>
    <row r="96" spans="1:6" x14ac:dyDescent="0.35">
      <c r="A96" s="6" t="s">
        <v>39</v>
      </c>
      <c r="B96" s="7">
        <f t="shared" si="3"/>
        <v>357.42565557131337</v>
      </c>
      <c r="C96" s="12">
        <f>VLOOKUP(A96,'[1]CHP Enrollees ages 0-18 '!$B$5:$RR$70, 62,FALSE)</f>
        <v>332</v>
      </c>
      <c r="D96" s="16">
        <f>VLOOKUP(A96,[2]COUNTY_LVL!$A$1:$L$65536,12,FALSE)</f>
        <v>25.425655571313367</v>
      </c>
      <c r="E96" s="8">
        <f t="shared" si="4"/>
        <v>7.1135507972064013E-2</v>
      </c>
      <c r="F96" s="8">
        <f t="shared" si="5"/>
        <v>1.4400575198976757E-3</v>
      </c>
    </row>
    <row r="97" spans="1:6" x14ac:dyDescent="0.35">
      <c r="A97" s="6" t="s">
        <v>40</v>
      </c>
      <c r="B97" s="12" t="s">
        <v>91</v>
      </c>
      <c r="C97" s="12" t="s">
        <v>91</v>
      </c>
      <c r="D97" s="16">
        <f>VLOOKUP(A97,[2]COUNTY_LVL!$A$1:$L$65536,12,FALSE)</f>
        <v>1.3987097133005202</v>
      </c>
      <c r="E97" s="32" t="s">
        <v>91</v>
      </c>
      <c r="F97" s="8">
        <f t="shared" si="5"/>
        <v>7.9220078913713174E-5</v>
      </c>
    </row>
    <row r="98" spans="1:6" x14ac:dyDescent="0.35">
      <c r="A98" s="6" t="s">
        <v>41</v>
      </c>
      <c r="B98" s="7">
        <f t="shared" si="3"/>
        <v>100.90344588344126</v>
      </c>
      <c r="C98" s="12">
        <f>VLOOKUP(A98,'[1]CHP Enrollees ages 0-18 '!$B$5:$RR$70, 62,FALSE)</f>
        <v>66.5</v>
      </c>
      <c r="D98" s="16">
        <f>VLOOKUP(A98,[2]COUNTY_LVL!$A$1:$L$65536,12,FALSE)</f>
        <v>34.403445883441258</v>
      </c>
      <c r="E98" s="8">
        <f t="shared" si="4"/>
        <v>0.34095412284712695</v>
      </c>
      <c r="F98" s="8">
        <f t="shared" si="5"/>
        <v>1.9485413391165185E-3</v>
      </c>
    </row>
    <row r="99" spans="1:6" x14ac:dyDescent="0.35">
      <c r="A99" s="6" t="s">
        <v>42</v>
      </c>
      <c r="B99" s="7">
        <f t="shared" si="3"/>
        <v>33.880485313798687</v>
      </c>
      <c r="C99" s="12">
        <f>VLOOKUP(A99,'[1]CHP Enrollees ages 0-18 '!$B$5:$RR$70, 62,FALSE)</f>
        <v>33.5</v>
      </c>
      <c r="D99" s="16">
        <f>VLOOKUP(A99,[2]COUNTY_LVL!$A$1:$L$65536,12,FALSE)</f>
        <v>0.38048531379868988</v>
      </c>
      <c r="E99" s="8">
        <f t="shared" si="4"/>
        <v>1.1230220295685303E-2</v>
      </c>
      <c r="F99" s="8">
        <f t="shared" si="5"/>
        <v>2.1549915824574637E-5</v>
      </c>
    </row>
    <row r="100" spans="1:6" x14ac:dyDescent="0.35">
      <c r="A100" s="6" t="s">
        <v>43</v>
      </c>
      <c r="B100" s="7">
        <f t="shared" si="3"/>
        <v>7096.0381356782827</v>
      </c>
      <c r="C100" s="12">
        <f>VLOOKUP(A100,'[1]CHP Enrollees ages 0-18 '!$B$5:$RR$70, 62,FALSE)</f>
        <v>5097.333333333333</v>
      </c>
      <c r="D100" s="16">
        <f>VLOOKUP(A100,[2]COUNTY_LVL!$A$1:$L$65536,12,FALSE)</f>
        <v>1998.7048023449495</v>
      </c>
      <c r="E100" s="8">
        <f t="shared" si="4"/>
        <v>0.28166489020057967</v>
      </c>
      <c r="F100" s="8">
        <f t="shared" si="5"/>
        <v>0.1132025828242495</v>
      </c>
    </row>
    <row r="101" spans="1:6" x14ac:dyDescent="0.35">
      <c r="A101" s="6" t="s">
        <v>44</v>
      </c>
      <c r="B101" s="7">
        <f t="shared" si="3"/>
        <v>40.22819550499149</v>
      </c>
      <c r="C101" s="12">
        <f>VLOOKUP(A101,'[1]CHP Enrollees ages 0-18 '!$B$5:$RR$70, 62,FALSE)</f>
        <v>32.111111111111114</v>
      </c>
      <c r="D101" s="16">
        <f>VLOOKUP(A101,[2]COUNTY_LVL!$A$1:$L$65536,12,FALSE)</f>
        <v>8.1170843938803792</v>
      </c>
      <c r="E101" s="8">
        <f t="shared" si="4"/>
        <v>0.20177600043912525</v>
      </c>
      <c r="F101" s="8">
        <f t="shared" si="5"/>
        <v>4.5973518316042011E-4</v>
      </c>
    </row>
    <row r="102" spans="1:6" x14ac:dyDescent="0.35">
      <c r="A102" s="6" t="s">
        <v>74</v>
      </c>
      <c r="B102" s="7">
        <f t="shared" si="3"/>
        <v>240.10070667910639</v>
      </c>
      <c r="C102" s="12">
        <f>VLOOKUP(A102,'[1]CHP Enrollees ages 0-18 '!$B$5:$RR$70, 62,FALSE)</f>
        <v>192.08333333333334</v>
      </c>
      <c r="D102" s="16">
        <f>VLOOKUP(A102,[2]COUNTY_LVL!$A$1:$L$65536,12,FALSE)</f>
        <v>48.017373345773059</v>
      </c>
      <c r="E102" s="8">
        <f t="shared" si="4"/>
        <v>0.19998847154560057</v>
      </c>
      <c r="F102" s="8">
        <f t="shared" si="5"/>
        <v>2.7196065556056325E-3</v>
      </c>
    </row>
    <row r="103" spans="1:6" x14ac:dyDescent="0.35">
      <c r="A103" s="6" t="s">
        <v>75</v>
      </c>
      <c r="B103" s="7">
        <f t="shared" si="3"/>
        <v>1000.0069566104021</v>
      </c>
      <c r="C103" s="12">
        <f>VLOOKUP(A103,'[1]CHP Enrollees ages 0-18 '!$B$5:$RR$70, 62,FALSE)</f>
        <v>914.83333333333337</v>
      </c>
      <c r="D103" s="16">
        <f>VLOOKUP(A103,[2]COUNTY_LVL!$A$1:$L$65536,12,FALSE)</f>
        <v>85.173623277068671</v>
      </c>
      <c r="E103" s="8">
        <f t="shared" si="4"/>
        <v>8.5173030761476892E-2</v>
      </c>
      <c r="F103" s="8">
        <f t="shared" si="5"/>
        <v>4.8240611280623387E-3</v>
      </c>
    </row>
    <row r="104" spans="1:6" x14ac:dyDescent="0.35">
      <c r="A104" s="6" t="s">
        <v>45</v>
      </c>
      <c r="B104" s="7">
        <f t="shared" si="3"/>
        <v>197.47417514646932</v>
      </c>
      <c r="C104" s="12">
        <f>VLOOKUP(A104,'[1]CHP Enrollees ages 0-18 '!$B$5:$RR$70, 62,FALSE)</f>
        <v>160</v>
      </c>
      <c r="D104" s="16">
        <f>VLOOKUP(A104,[2]COUNTY_LVL!$A$1:$L$65536,12,FALSE)</f>
        <v>37.474175146469321</v>
      </c>
      <c r="E104" s="8">
        <f t="shared" si="4"/>
        <v>0.18976747272737921</v>
      </c>
      <c r="F104" s="8">
        <f t="shared" si="5"/>
        <v>2.1224612112862094E-3</v>
      </c>
    </row>
    <row r="105" spans="1:6" x14ac:dyDescent="0.35">
      <c r="A105" s="6" t="s">
        <v>46</v>
      </c>
      <c r="B105" s="7">
        <f t="shared" si="3"/>
        <v>4755.416666666667</v>
      </c>
      <c r="C105" s="12">
        <f>VLOOKUP(A105,'[1]CHP Enrollees ages 0-18 '!$B$5:$RR$70, 62,FALSE)</f>
        <v>4301.416666666667</v>
      </c>
      <c r="D105" s="16">
        <f>VLOOKUP(A105,[2]COUNTY_LVL!$A$1:$L$65536,12,FALSE)</f>
        <v>454</v>
      </c>
      <c r="E105" s="8">
        <f t="shared" si="4"/>
        <v>9.5470077981249443E-2</v>
      </c>
      <c r="F105" s="8">
        <f t="shared" si="5"/>
        <v>2.5713638423198907E-2</v>
      </c>
    </row>
    <row r="106" spans="1:6" x14ac:dyDescent="0.35">
      <c r="A106" s="6" t="s">
        <v>76</v>
      </c>
      <c r="B106" s="7">
        <f t="shared" si="3"/>
        <v>275.49778943449417</v>
      </c>
      <c r="C106" s="12">
        <f>VLOOKUP(A106,'[1]CHP Enrollees ages 0-18 '!$B$5:$RR$70, 62,FALSE)</f>
        <v>195.08333333333334</v>
      </c>
      <c r="D106" s="16">
        <f>VLOOKUP(A106,[2]COUNTY_LVL!$A$1:$L$65536,12,FALSE)</f>
        <v>80.414456101160795</v>
      </c>
      <c r="E106" s="8">
        <f t="shared" si="4"/>
        <v>0.2918878451483225</v>
      </c>
      <c r="F106" s="8">
        <f t="shared" si="5"/>
        <v>4.5545115598754409E-3</v>
      </c>
    </row>
    <row r="107" spans="1:6" x14ac:dyDescent="0.35">
      <c r="A107" s="6" t="s">
        <v>47</v>
      </c>
      <c r="B107" s="7">
        <f t="shared" si="3"/>
        <v>115.40922774058944</v>
      </c>
      <c r="C107" s="12">
        <f>VLOOKUP(A107,'[1]CHP Enrollees ages 0-18 '!$B$5:$RR$70, 62,FALSE)</f>
        <v>83.666666666666671</v>
      </c>
      <c r="D107" s="16">
        <f>VLOOKUP(A107,[2]COUNTY_LVL!$A$1:$L$65536,12,FALSE)</f>
        <v>31.742561073922772</v>
      </c>
      <c r="E107" s="8">
        <f t="shared" si="4"/>
        <v>0.27504352724092362</v>
      </c>
      <c r="F107" s="8">
        <f t="shared" si="5"/>
        <v>1.7978342248483668E-3</v>
      </c>
    </row>
    <row r="108" spans="1:6" x14ac:dyDescent="0.35">
      <c r="A108" s="6" t="s">
        <v>48</v>
      </c>
      <c r="B108" s="7">
        <f t="shared" si="3"/>
        <v>439.60326859844747</v>
      </c>
      <c r="C108" s="12">
        <f>VLOOKUP(A108,'[1]CHP Enrollees ages 0-18 '!$B$5:$RR$70, 62,FALSE)</f>
        <v>307.75</v>
      </c>
      <c r="D108" s="16">
        <f>VLOOKUP(A108,[2]COUNTY_LVL!$A$1:$L$65536,12,FALSE)</f>
        <v>131.85326859844744</v>
      </c>
      <c r="E108" s="8">
        <f t="shared" si="4"/>
        <v>0.29993696138526188</v>
      </c>
      <c r="F108" s="8">
        <f t="shared" si="5"/>
        <v>7.4679014838268812E-3</v>
      </c>
    </row>
    <row r="109" spans="1:6" x14ac:dyDescent="0.35">
      <c r="A109" s="6" t="s">
        <v>49</v>
      </c>
      <c r="B109" s="7">
        <f t="shared" si="3"/>
        <v>3585.3621049668786</v>
      </c>
      <c r="C109" s="12">
        <f>VLOOKUP(A109,'[1]CHP Enrollees ages 0-18 '!$B$5:$RR$70, 62,FALSE)</f>
        <v>2715.6666666666665</v>
      </c>
      <c r="D109" s="16">
        <f>VLOOKUP(A109,[2]COUNTY_LVL!$A$1:$L$65536,12,FALSE)</f>
        <v>869.69543830021212</v>
      </c>
      <c r="E109" s="8">
        <f t="shared" si="4"/>
        <v>0.24256836906247334</v>
      </c>
      <c r="F109" s="8">
        <f t="shared" si="5"/>
        <v>4.925778422633733E-2</v>
      </c>
    </row>
    <row r="110" spans="1:6" x14ac:dyDescent="0.35">
      <c r="A110" s="6" t="s">
        <v>50</v>
      </c>
      <c r="B110" s="12" t="s">
        <v>91</v>
      </c>
      <c r="C110" s="12" t="s">
        <v>91</v>
      </c>
      <c r="D110" s="16">
        <f>VLOOKUP(A110,[2]COUNTY_LVL!$A$1:$L$65536,12,FALSE)</f>
        <v>3.6922095017751007</v>
      </c>
      <c r="E110" s="32" t="s">
        <v>91</v>
      </c>
      <c r="F110" s="8">
        <f t="shared" si="5"/>
        <v>2.091192513465734E-4</v>
      </c>
    </row>
    <row r="111" spans="1:6" x14ac:dyDescent="0.35">
      <c r="A111" s="6" t="s">
        <v>51</v>
      </c>
      <c r="B111" s="7">
        <f t="shared" si="3"/>
        <v>519.59619715222357</v>
      </c>
      <c r="C111" s="12">
        <f>VLOOKUP(A111,'[1]CHP Enrollees ages 0-18 '!$B$5:$RR$70, 62,FALSE)</f>
        <v>283.58333333333331</v>
      </c>
      <c r="D111" s="16">
        <f>VLOOKUP(A111,[2]COUNTY_LVL!$A$1:$L$65536,12,FALSE)</f>
        <v>236.0128638188902</v>
      </c>
      <c r="E111" s="8">
        <f t="shared" si="4"/>
        <v>0.4542236165553511</v>
      </c>
      <c r="F111" s="8">
        <f t="shared" si="5"/>
        <v>1.3367289523045433E-2</v>
      </c>
    </row>
    <row r="112" spans="1:6" x14ac:dyDescent="0.35">
      <c r="A112" s="6" t="s">
        <v>52</v>
      </c>
      <c r="B112" s="7">
        <f t="shared" si="3"/>
        <v>568.03446326112544</v>
      </c>
      <c r="C112" s="12">
        <f>VLOOKUP(A112,'[1]CHP Enrollees ages 0-18 '!$B$5:$RR$70, 62,FALSE)</f>
        <v>525.66666666666663</v>
      </c>
      <c r="D112" s="16">
        <f>VLOOKUP(A112,[2]COUNTY_LVL!$A$1:$L$65536,12,FALSE)</f>
        <v>42.367796594458817</v>
      </c>
      <c r="E112" s="8">
        <f t="shared" si="4"/>
        <v>7.4586665659724841E-2</v>
      </c>
      <c r="F112" s="8">
        <f t="shared" si="5"/>
        <v>2.399625996514432E-3</v>
      </c>
    </row>
    <row r="113" spans="1:6" x14ac:dyDescent="0.35">
      <c r="A113" s="6" t="s">
        <v>53</v>
      </c>
      <c r="B113" s="7">
        <f t="shared" si="3"/>
        <v>1754.4237163878197</v>
      </c>
      <c r="C113" s="12">
        <f>VLOOKUP(A113,'[1]CHP Enrollees ages 0-18 '!$B$5:$RR$70, 62,FALSE)</f>
        <v>1227.1666666666667</v>
      </c>
      <c r="D113" s="16">
        <f>VLOOKUP(A113,[2]COUNTY_LVL!$A$1:$L$65536,12,FALSE)</f>
        <v>527.25704972115307</v>
      </c>
      <c r="E113" s="8">
        <f t="shared" si="4"/>
        <v>0.30053005143291256</v>
      </c>
      <c r="F113" s="8">
        <f t="shared" si="5"/>
        <v>2.9862769014564621E-2</v>
      </c>
    </row>
    <row r="114" spans="1:6" x14ac:dyDescent="0.35">
      <c r="A114" s="6" t="s">
        <v>54</v>
      </c>
      <c r="B114" s="7">
        <f t="shared" si="3"/>
        <v>846.08045740148623</v>
      </c>
      <c r="C114" s="12">
        <f>VLOOKUP(A114,'[1]CHP Enrollees ages 0-18 '!$B$5:$RR$70, 62,FALSE)</f>
        <v>682.58333333333337</v>
      </c>
      <c r="D114" s="16">
        <f>VLOOKUP(A114,[2]COUNTY_LVL!$A$1:$L$65536,12,FALSE)</f>
        <v>163.4971240681528</v>
      </c>
      <c r="E114" s="8">
        <f t="shared" si="4"/>
        <v>0.19324063407668254</v>
      </c>
      <c r="F114" s="8">
        <f t="shared" si="5"/>
        <v>9.260145223615358E-3</v>
      </c>
    </row>
    <row r="115" spans="1:6" x14ac:dyDescent="0.35">
      <c r="A115" s="6" t="s">
        <v>55</v>
      </c>
      <c r="B115" s="7">
        <f t="shared" si="3"/>
        <v>451.06834802611462</v>
      </c>
      <c r="C115" s="12">
        <f>VLOOKUP(A115,'[1]CHP Enrollees ages 0-18 '!$B$5:$RR$70, 62,FALSE)</f>
        <v>353.41666666666669</v>
      </c>
      <c r="D115" s="16">
        <f>VLOOKUP(A115,[2]COUNTY_LVL!$A$1:$L$65536,12,FALSE)</f>
        <v>97.651681359447934</v>
      </c>
      <c r="E115" s="8">
        <f t="shared" si="4"/>
        <v>0.21648976654374869</v>
      </c>
      <c r="F115" s="8">
        <f t="shared" si="5"/>
        <v>5.5307930085777028E-3</v>
      </c>
    </row>
    <row r="116" spans="1:6" x14ac:dyDescent="0.35">
      <c r="A116" s="6" t="s">
        <v>56</v>
      </c>
      <c r="B116" s="7">
        <f t="shared" si="3"/>
        <v>135.99852067132719</v>
      </c>
      <c r="C116" s="12">
        <f>VLOOKUP(A116,'[1]CHP Enrollees ages 0-18 '!$B$5:$RR$70, 62,FALSE)</f>
        <v>79.333333333333329</v>
      </c>
      <c r="D116" s="16">
        <f>VLOOKUP(A116,[2]COUNTY_LVL!$A$1:$L$65536,12,FALSE)</f>
        <v>56.665187337993871</v>
      </c>
      <c r="E116" s="8">
        <f t="shared" si="4"/>
        <v>0.4166603214378985</v>
      </c>
      <c r="F116" s="8">
        <f t="shared" si="5"/>
        <v>3.20940118588547E-3</v>
      </c>
    </row>
    <row r="117" spans="1:6" x14ac:dyDescent="0.35">
      <c r="A117" s="6" t="s">
        <v>57</v>
      </c>
      <c r="B117" s="7">
        <f t="shared" si="3"/>
        <v>250.99552883132901</v>
      </c>
      <c r="C117" s="12">
        <f>VLOOKUP(A117,'[1]CHP Enrollees ages 0-18 '!$B$5:$RR$70, 62,FALSE)</f>
        <v>167.91666666666666</v>
      </c>
      <c r="D117" s="16">
        <f>VLOOKUP(A117,[2]COUNTY_LVL!$A$1:$L$65536,12,FALSE)</f>
        <v>83.078862164662354</v>
      </c>
      <c r="E117" s="8">
        <f t="shared" si="4"/>
        <v>0.33099737892339909</v>
      </c>
      <c r="F117" s="8">
        <f t="shared" si="5"/>
        <v>4.7054181108213827E-3</v>
      </c>
    </row>
    <row r="118" spans="1:6" x14ac:dyDescent="0.35">
      <c r="A118" s="6" t="s">
        <v>58</v>
      </c>
      <c r="B118" s="7">
        <f t="shared" si="3"/>
        <v>141.70786042747972</v>
      </c>
      <c r="C118" s="12">
        <f>VLOOKUP(A118,'[1]CHP Enrollees ages 0-18 '!$B$5:$RR$70, 62,FALSE)</f>
        <v>115.91666666666667</v>
      </c>
      <c r="D118" s="16">
        <f>VLOOKUP(A118,[2]COUNTY_LVL!$A$1:$L$65536,12,FALSE)</f>
        <v>25.791193760813048</v>
      </c>
      <c r="E118" s="8">
        <f t="shared" si="4"/>
        <v>0.1820025627584147</v>
      </c>
      <c r="F118" s="8">
        <f t="shared" si="5"/>
        <v>1.4607608609431945E-3</v>
      </c>
    </row>
    <row r="119" spans="1:6" x14ac:dyDescent="0.35">
      <c r="A119" s="6" t="s">
        <v>59</v>
      </c>
      <c r="B119" s="7">
        <f t="shared" si="3"/>
        <v>149.34712732736963</v>
      </c>
      <c r="C119" s="12">
        <f>VLOOKUP(A119,'[1]CHP Enrollees ages 0-18 '!$B$5:$RR$70, 62,FALSE)</f>
        <v>144.66666666666666</v>
      </c>
      <c r="D119" s="16">
        <f>VLOOKUP(A119,[2]COUNTY_LVL!$A$1:$L$65536,12,FALSE)</f>
        <v>4.6804606607029653</v>
      </c>
      <c r="E119" s="8">
        <f t="shared" si="4"/>
        <v>3.133947565287528E-2</v>
      </c>
      <c r="F119" s="8">
        <f t="shared" si="5"/>
        <v>2.6509179093242889E-4</v>
      </c>
    </row>
    <row r="120" spans="1:6" x14ac:dyDescent="0.35">
      <c r="A120" s="6" t="s">
        <v>60</v>
      </c>
      <c r="B120" s="7">
        <f t="shared" si="3"/>
        <v>402.41889717712445</v>
      </c>
      <c r="C120" s="12">
        <f>VLOOKUP(A120,'[1]CHP Enrollees ages 0-18 '!$B$5:$RR$70, 62,FALSE)</f>
        <v>337.33333333333331</v>
      </c>
      <c r="D120" s="16">
        <f>VLOOKUP(A120,[2]COUNTY_LVL!$A$1:$L$65536,12,FALSE)</f>
        <v>65.085563843791135</v>
      </c>
      <c r="E120" s="8">
        <f t="shared" si="4"/>
        <v>0.16173585361013443</v>
      </c>
      <c r="F120" s="8">
        <f t="shared" si="5"/>
        <v>3.6863142186107341E-3</v>
      </c>
    </row>
    <row r="121" spans="1:6" x14ac:dyDescent="0.35">
      <c r="A121" s="6" t="s">
        <v>61</v>
      </c>
      <c r="B121" s="7">
        <f t="shared" si="3"/>
        <v>2405.2508813709933</v>
      </c>
      <c r="C121" s="12">
        <f>VLOOKUP(A121,'[1]CHP Enrollees ages 0-18 '!$B$5:$RR$70, 62,FALSE)</f>
        <v>2051.8333333333335</v>
      </c>
      <c r="D121" s="16">
        <f>VLOOKUP(A121,[2]COUNTY_LVL!$A$1:$L$65536,12,FALSE)</f>
        <v>353.41754803765963</v>
      </c>
      <c r="E121" s="8">
        <f t="shared" si="4"/>
        <v>0.14693583558161366</v>
      </c>
      <c r="F121" s="8">
        <f t="shared" si="5"/>
        <v>2.0016852516858832E-2</v>
      </c>
    </row>
    <row r="122" spans="1:6" x14ac:dyDescent="0.35">
      <c r="A122" s="6" t="s">
        <v>77</v>
      </c>
      <c r="B122" s="7">
        <f t="shared" si="3"/>
        <v>212.6291289271515</v>
      </c>
      <c r="C122" s="12">
        <f>VLOOKUP(A122,'[1]CHP Enrollees ages 0-18 '!$B$5:$RR$70, 62,FALSE)</f>
        <v>98.583333333333329</v>
      </c>
      <c r="D122" s="16">
        <f>VLOOKUP(A122,[2]COUNTY_LVL!$A$1:$L$65536,12,FALSE)</f>
        <v>114.04579559381818</v>
      </c>
      <c r="E122" s="8">
        <f t="shared" si="4"/>
        <v>0.53636016932040964</v>
      </c>
      <c r="F122" s="8">
        <f t="shared" si="5"/>
        <v>6.459322360320467E-3</v>
      </c>
    </row>
    <row r="123" spans="1:6" x14ac:dyDescent="0.35">
      <c r="A123" s="6" t="s">
        <v>78</v>
      </c>
      <c r="B123" s="7">
        <f t="shared" si="3"/>
        <v>323.63490765487256</v>
      </c>
      <c r="C123" s="12">
        <f>VLOOKUP(A123,'[1]CHP Enrollees ages 0-18 '!$B$5:$RR$70, 62,FALSE)</f>
        <v>261.5</v>
      </c>
      <c r="D123" s="16">
        <f>VLOOKUP(A123,[2]COUNTY_LVL!$A$1:$L$65536,12,FALSE)</f>
        <v>62.134907654872556</v>
      </c>
      <c r="E123" s="8">
        <f t="shared" si="4"/>
        <v>0.1919907469349191</v>
      </c>
      <c r="F123" s="8">
        <f t="shared" si="5"/>
        <v>3.5191950416216893E-3</v>
      </c>
    </row>
    <row r="124" spans="1:6" x14ac:dyDescent="0.35">
      <c r="A124" s="6" t="s">
        <v>62</v>
      </c>
      <c r="B124" s="7">
        <f t="shared" si="3"/>
        <v>747.87227852011279</v>
      </c>
      <c r="C124" s="12">
        <f>VLOOKUP(A124,'[1]CHP Enrollees ages 0-18 '!$B$5:$RR$70, 62,FALSE)</f>
        <v>345.66666666666669</v>
      </c>
      <c r="D124" s="16">
        <f>VLOOKUP(A124,[2]COUNTY_LVL!$A$1:$L$65536,12,FALSE)</f>
        <v>402.20561185344616</v>
      </c>
      <c r="E124" s="8">
        <f t="shared" si="4"/>
        <v>0.53779986690953341</v>
      </c>
      <c r="F124" s="8">
        <f t="shared" si="5"/>
        <v>2.2780109416257709E-2</v>
      </c>
    </row>
    <row r="125" spans="1:6" x14ac:dyDescent="0.35">
      <c r="A125" s="6" t="s">
        <v>63</v>
      </c>
      <c r="B125" s="7">
        <f t="shared" si="3"/>
        <v>165.50751259856131</v>
      </c>
      <c r="C125" s="12">
        <f>VLOOKUP(A125,'[1]CHP Enrollees ages 0-18 '!$B$5:$RR$70, 62,FALSE)</f>
        <v>133.83333333333334</v>
      </c>
      <c r="D125" s="16">
        <f>VLOOKUP(A125,[2]COUNTY_LVL!$A$1:$L$65536,12,FALSE)</f>
        <v>31.67417926522797</v>
      </c>
      <c r="E125" s="8">
        <f t="shared" si="4"/>
        <v>0.19137608177372428</v>
      </c>
      <c r="F125" s="8">
        <f t="shared" si="5"/>
        <v>1.7939612180124583E-3</v>
      </c>
    </row>
    <row r="126" spans="1:6" x14ac:dyDescent="0.35">
      <c r="A126" s="6" t="s">
        <v>64</v>
      </c>
      <c r="B126" s="12" t="s">
        <v>91</v>
      </c>
      <c r="C126" s="12" t="s">
        <v>91</v>
      </c>
      <c r="D126" s="16">
        <f>VLOOKUP(A126,[2]COUNTY_LVL!$A$1:$L$65536,12,FALSE)</f>
        <v>1.159784210672673</v>
      </c>
      <c r="E126" s="32" t="s">
        <v>91</v>
      </c>
      <c r="F126" s="8">
        <f t="shared" si="5"/>
        <v>6.5687823440908067E-5</v>
      </c>
    </row>
    <row r="127" spans="1:6" x14ac:dyDescent="0.35">
      <c r="A127" s="6" t="s">
        <v>65</v>
      </c>
      <c r="B127" s="12">
        <f t="shared" si="3"/>
        <v>233.67007370460556</v>
      </c>
      <c r="C127" s="12">
        <f>VLOOKUP(A127,'[1]CHP Enrollees ages 0-18 '!$B$5:$RR$70, 62,FALSE)</f>
        <v>139.66666666666666</v>
      </c>
      <c r="D127" s="34">
        <f>VLOOKUP(A127,[2]COUNTY_LVL!$A$1:$L$65536,12,FALSE)</f>
        <v>94.003407037938899</v>
      </c>
      <c r="E127" s="32">
        <f t="shared" si="4"/>
        <v>0.40229116868758075</v>
      </c>
      <c r="F127" s="8">
        <f t="shared" si="5"/>
        <v>5.3241621566571633E-3</v>
      </c>
    </row>
    <row r="128" spans="1:6" x14ac:dyDescent="0.35">
      <c r="A128" s="6" t="s">
        <v>66</v>
      </c>
      <c r="B128" s="12" t="s">
        <v>91</v>
      </c>
      <c r="C128" s="12" t="s">
        <v>91</v>
      </c>
      <c r="D128" s="34">
        <f>VLOOKUP(A128,[2]COUNTY_LVL!$A$1:$L$65536,12,FALSE)</f>
        <v>13.812978378427342</v>
      </c>
      <c r="E128" s="32" t="s">
        <v>91</v>
      </c>
      <c r="F128" s="8">
        <f t="shared" si="5"/>
        <v>7.8233905632234594E-4</v>
      </c>
    </row>
    <row r="129" spans="1:6" x14ac:dyDescent="0.35">
      <c r="A129" s="6" t="s">
        <v>67</v>
      </c>
      <c r="B129" s="7">
        <f t="shared" si="3"/>
        <v>526.39082200464884</v>
      </c>
      <c r="C129" s="12">
        <f>VLOOKUP(A129,'[1]CHP Enrollees ages 0-18 '!$B$5:$RR$70, 62,FALSE)</f>
        <v>518.75</v>
      </c>
      <c r="D129" s="16">
        <f>VLOOKUP(A129,[2]COUNTY_LVL!$A$1:$L$65536,12,FALSE)</f>
        <v>7.6408220046488688</v>
      </c>
      <c r="E129" s="8">
        <f t="shared" si="4"/>
        <v>1.4515492453972514E-2</v>
      </c>
      <c r="F129" s="8">
        <f t="shared" si="5"/>
        <v>4.3276064820168029E-4</v>
      </c>
    </row>
    <row r="130" spans="1:6" x14ac:dyDescent="0.35">
      <c r="A130" s="6" t="s">
        <v>68</v>
      </c>
      <c r="B130" s="7">
        <f t="shared" si="3"/>
        <v>234.5</v>
      </c>
      <c r="C130" s="12">
        <f>VLOOKUP(A130,'[1]CHP Enrollees ages 0-18 '!$B$5:$RR$70, 62,FALSE)</f>
        <v>234.5</v>
      </c>
      <c r="D130" s="16">
        <f>VLOOKUP(A130,[2]COUNTY_LVL!$A$1:$L$65536,12,FALSE)</f>
        <v>0</v>
      </c>
      <c r="E130" s="8">
        <f t="shared" si="4"/>
        <v>0</v>
      </c>
      <c r="F130" s="8">
        <f t="shared" si="5"/>
        <v>0</v>
      </c>
    </row>
    <row r="131" spans="1:6" x14ac:dyDescent="0.35">
      <c r="A131" s="6" t="s">
        <v>69</v>
      </c>
      <c r="B131" s="7">
        <f t="shared" si="3"/>
        <v>126.70110462957092</v>
      </c>
      <c r="C131" s="12">
        <f>VLOOKUP(A131,'[1]CHP Enrollees ages 0-18 '!$B$5:$RR$70, 62,FALSE)</f>
        <v>98.75</v>
      </c>
      <c r="D131" s="16">
        <f>VLOOKUP(A131,[2]COUNTY_LVL!$A$1:$L$65536,12,FALSE)</f>
        <v>27.951104629570921</v>
      </c>
      <c r="E131" s="8">
        <f t="shared" si="4"/>
        <v>0.22060663726089866</v>
      </c>
      <c r="F131" s="8">
        <f t="shared" si="5"/>
        <v>1.5830938281360962E-3</v>
      </c>
    </row>
    <row r="132" spans="1:6" x14ac:dyDescent="0.35">
      <c r="A132" s="6" t="s">
        <v>70</v>
      </c>
      <c r="B132" s="7">
        <f t="shared" si="3"/>
        <v>7110.2767234828079</v>
      </c>
      <c r="C132" s="12">
        <f>VLOOKUP(A132,'[1]CHP Enrollees ages 0-18 '!$B$5:$RR$70, 62,FALSE)</f>
        <v>5897.166666666667</v>
      </c>
      <c r="D132" s="16">
        <f>VLOOKUP(A132,[2]COUNTY_LVL!$A$1:$L$65536,12,FALSE)</f>
        <v>1213.1100568161407</v>
      </c>
      <c r="E132" s="8">
        <f t="shared" si="4"/>
        <v>0.17061362081867418</v>
      </c>
      <c r="F132" s="8">
        <f t="shared" si="5"/>
        <v>6.8708091120080458E-2</v>
      </c>
    </row>
    <row r="133" spans="1:6" x14ac:dyDescent="0.35">
      <c r="A133" s="6" t="s">
        <v>71</v>
      </c>
      <c r="B133" s="7">
        <f t="shared" si="3"/>
        <v>398.72845391111639</v>
      </c>
      <c r="C133" s="12">
        <f>VLOOKUP(A133,'[1]CHP Enrollees ages 0-18 '!$B$5:$RR$70, 62,FALSE)</f>
        <v>340.41666666666669</v>
      </c>
      <c r="D133" s="16">
        <f>VLOOKUP(A133,[2]COUNTY_LVL!$A$1:$L$65536,12,FALSE)</f>
        <v>58.311787244449675</v>
      </c>
      <c r="E133" s="8">
        <f t="shared" si="4"/>
        <v>0.14624435921858842</v>
      </c>
      <c r="F133" s="8">
        <f t="shared" si="5"/>
        <v>3.3026612621459934E-3</v>
      </c>
    </row>
    <row r="134" spans="1:6" x14ac:dyDescent="0.35">
      <c r="A134" s="6" t="s">
        <v>8</v>
      </c>
      <c r="B134" s="7">
        <f t="shared" si="3"/>
        <v>95989.5</v>
      </c>
      <c r="C134" s="7">
        <f>'State of Colorado'!C4</f>
        <v>78333.5</v>
      </c>
      <c r="D134" s="7">
        <f>'State of Colorado'!D4</f>
        <v>17656.000000000004</v>
      </c>
      <c r="E134" s="8">
        <f t="shared" si="4"/>
        <v>0.183936784752499</v>
      </c>
      <c r="F134" s="8">
        <f t="shared" si="5"/>
        <v>1</v>
      </c>
    </row>
    <row r="135" spans="1:6" x14ac:dyDescent="0.35">
      <c r="A135" s="44" t="s">
        <v>0</v>
      </c>
      <c r="B135" s="44"/>
      <c r="C135" s="44"/>
      <c r="D135" s="44"/>
      <c r="E135" s="44"/>
      <c r="F135" s="44"/>
    </row>
    <row r="136" spans="1:6" x14ac:dyDescent="0.35">
      <c r="A136" s="6" t="s">
        <v>9</v>
      </c>
      <c r="B136" s="7">
        <f>C136+D136</f>
        <v>2608.3854905064418</v>
      </c>
      <c r="C136" s="12">
        <f>VLOOKUP(A136,[3]Summary!$B$5:$G$69,2,FALSE)</f>
        <v>1487</v>
      </c>
      <c r="D136" s="16">
        <f>(1-(2856/5802))*VLOOKUP(A136,[2]COUNTY_LVL!$A$1:$L$65536,11,FALSE)</f>
        <v>1121.385490506442</v>
      </c>
      <c r="E136" s="8">
        <f>D136/B136</f>
        <v>0.42991555296863532</v>
      </c>
      <c r="F136" s="8">
        <f>D136/$D$200</f>
        <v>0.1304265498418446</v>
      </c>
    </row>
    <row r="137" spans="1:6" x14ac:dyDescent="0.35">
      <c r="A137" s="6" t="s">
        <v>17</v>
      </c>
      <c r="B137" s="7">
        <f t="shared" ref="B137:B203" si="6">C137+D137</f>
        <v>50</v>
      </c>
      <c r="C137" s="12">
        <f>VLOOKUP(A137,[3]Summary!$B$5:$G$69,2,FALSE)</f>
        <v>50</v>
      </c>
      <c r="D137" s="16">
        <f>(1-(2856/5802))*VLOOKUP(A137,[2]COUNTY_LVL!$A$1:$L$65536,11,FALSE)</f>
        <v>0</v>
      </c>
      <c r="E137" s="8">
        <f t="shared" ref="E137:E200" si="7">D137/B137</f>
        <v>0</v>
      </c>
      <c r="F137" s="8">
        <f t="shared" ref="F137:F200" si="8">D137/$D$200</f>
        <v>0</v>
      </c>
    </row>
    <row r="138" spans="1:6" x14ac:dyDescent="0.35">
      <c r="A138" s="6" t="s">
        <v>10</v>
      </c>
      <c r="B138" s="7">
        <f t="shared" si="6"/>
        <v>4636.4451185019216</v>
      </c>
      <c r="C138" s="12">
        <f>VLOOKUP(A138,[3]Summary!$B$5:$G$69,2,FALSE)</f>
        <v>3018</v>
      </c>
      <c r="D138" s="16">
        <f>(1-(2856/5802))*VLOOKUP(A138,[2]COUNTY_LVL!$A$1:$L$65536,11,FALSE)</f>
        <v>1618.4451185019213</v>
      </c>
      <c r="E138" s="8">
        <f t="shared" si="7"/>
        <v>0.34907026334539165</v>
      </c>
      <c r="F138" s="8">
        <f t="shared" si="8"/>
        <v>0.18823875884041349</v>
      </c>
    </row>
    <row r="139" spans="1:6" x14ac:dyDescent="0.35">
      <c r="A139" s="6" t="s">
        <v>18</v>
      </c>
      <c r="B139" s="7">
        <f t="shared" si="6"/>
        <v>131.48890500616159</v>
      </c>
      <c r="C139" s="12">
        <f>VLOOKUP(A139,[3]Summary!$B$5:$G$69,2,FALSE)</f>
        <v>108</v>
      </c>
      <c r="D139" s="16">
        <f>(1-(2856/5802))*VLOOKUP(A139,[2]COUNTY_LVL!$A$1:$L$65536,11,FALSE)</f>
        <v>23.488905006161591</v>
      </c>
      <c r="E139" s="8">
        <f t="shared" si="7"/>
        <v>0.1786379238998218</v>
      </c>
      <c r="F139" s="8">
        <f t="shared" si="8"/>
        <v>2.7319569099586889E-3</v>
      </c>
    </row>
    <row r="140" spans="1:6" x14ac:dyDescent="0.35">
      <c r="A140" s="6" t="s">
        <v>19</v>
      </c>
      <c r="B140" s="7">
        <f t="shared" si="6"/>
        <v>41</v>
      </c>
      <c r="C140" s="12">
        <f>VLOOKUP(A140,[3]Summary!$B$5:$G$69,2,FALSE)</f>
        <v>41</v>
      </c>
      <c r="D140" s="16">
        <f>(1-(2856/5802))*VLOOKUP(A140,[2]COUNTY_LVL!$A$1:$L$65536,11,FALSE)</f>
        <v>0</v>
      </c>
      <c r="E140" s="8">
        <f t="shared" si="7"/>
        <v>0</v>
      </c>
      <c r="F140" s="8">
        <f t="shared" si="8"/>
        <v>0</v>
      </c>
    </row>
    <row r="141" spans="1:6" x14ac:dyDescent="0.35">
      <c r="A141" s="6" t="s">
        <v>20</v>
      </c>
      <c r="B141" s="7">
        <f t="shared" si="6"/>
        <v>57.819799467069871</v>
      </c>
      <c r="C141" s="12">
        <f>VLOOKUP(A141,[3]Summary!$B$5:$G$69,2,FALSE)</f>
        <v>14</v>
      </c>
      <c r="D141" s="16">
        <f>(1-(2856/5802))*VLOOKUP(A141,[2]COUNTY_LVL!$A$1:$L$65536,11,FALSE)</f>
        <v>43.819799467069871</v>
      </c>
      <c r="E141" s="8">
        <f t="shared" si="7"/>
        <v>0.7578684096271654</v>
      </c>
      <c r="F141" s="8">
        <f t="shared" si="8"/>
        <v>5.0966106728117964E-3</v>
      </c>
    </row>
    <row r="142" spans="1:6" x14ac:dyDescent="0.35">
      <c r="A142" s="6" t="s">
        <v>21</v>
      </c>
      <c r="B142" s="7">
        <f t="shared" si="6"/>
        <v>2459.7158667480708</v>
      </c>
      <c r="C142" s="12">
        <f>VLOOKUP(A142,[3]Summary!$B$5:$G$69,2,FALSE)</f>
        <v>2188</v>
      </c>
      <c r="D142" s="16">
        <f>(1-(2856/5802))*VLOOKUP(A142,[2]COUNTY_LVL!$A$1:$L$65536,11,FALSE)</f>
        <v>271.71586674807094</v>
      </c>
      <c r="E142" s="8">
        <f t="shared" si="7"/>
        <v>0.1104663633801329</v>
      </c>
      <c r="F142" s="8">
        <f t="shared" si="8"/>
        <v>3.160283714856367E-2</v>
      </c>
    </row>
    <row r="143" spans="1:6" x14ac:dyDescent="0.35">
      <c r="A143" s="6" t="s">
        <v>22</v>
      </c>
      <c r="B143" s="7">
        <f t="shared" si="6"/>
        <v>463.28293007709749</v>
      </c>
      <c r="C143" s="12">
        <f>VLOOKUP(A143,[3]Summary!$B$5:$G$69,2,FALSE)</f>
        <v>393</v>
      </c>
      <c r="D143" s="16">
        <f>(1-(2856/5802))*VLOOKUP(A143,[2]COUNTY_LVL!$A$1:$L$65536,11,FALSE)</f>
        <v>70.282930077097475</v>
      </c>
      <c r="E143" s="8">
        <f t="shared" si="7"/>
        <v>0.15170628036176792</v>
      </c>
      <c r="F143" s="8">
        <f t="shared" si="8"/>
        <v>8.1744949977830775E-3</v>
      </c>
    </row>
    <row r="144" spans="1:6" x14ac:dyDescent="0.35">
      <c r="A144" s="6" t="s">
        <v>23</v>
      </c>
      <c r="B144" s="7">
        <f t="shared" si="6"/>
        <v>240</v>
      </c>
      <c r="C144" s="12">
        <f>VLOOKUP(A144,[3]Summary!$B$5:$G$69,2,FALSE)</f>
        <v>240</v>
      </c>
      <c r="D144" s="16">
        <f>(1-(2856/5802))*VLOOKUP(A144,[2]COUNTY_LVL!$A$1:$L$65536,11,FALSE)</f>
        <v>0</v>
      </c>
      <c r="E144" s="8">
        <f t="shared" si="7"/>
        <v>0</v>
      </c>
      <c r="F144" s="8">
        <f t="shared" si="8"/>
        <v>0</v>
      </c>
    </row>
    <row r="145" spans="1:6" x14ac:dyDescent="0.35">
      <c r="A145" s="6" t="s">
        <v>24</v>
      </c>
      <c r="B145" s="7">
        <f t="shared" si="6"/>
        <v>30.379312482157296</v>
      </c>
      <c r="C145" s="12">
        <f>VLOOKUP(A145,[3]Summary!$B$5:$G$69,2,FALSE)</f>
        <v>18</v>
      </c>
      <c r="D145" s="16">
        <f>(1-(2856/5802))*VLOOKUP(A145,[2]COUNTY_LVL!$A$1:$L$65536,11,FALSE)</f>
        <v>12.379312482157298</v>
      </c>
      <c r="E145" s="8">
        <f t="shared" si="7"/>
        <v>0.40749152863245502</v>
      </c>
      <c r="F145" s="8">
        <f t="shared" si="8"/>
        <v>1.4398180020437695E-3</v>
      </c>
    </row>
    <row r="146" spans="1:6" x14ac:dyDescent="0.35">
      <c r="A146" s="6" t="s">
        <v>72</v>
      </c>
      <c r="B146" s="7">
        <f t="shared" si="6"/>
        <v>57.808315317445292</v>
      </c>
      <c r="C146" s="12">
        <f>VLOOKUP(A146,[3]Summary!$B$5:$G$69,2,FALSE)</f>
        <v>50</v>
      </c>
      <c r="D146" s="16">
        <f>(1-(2856/5802))*VLOOKUP(A146,[2]COUNTY_LVL!$A$1:$L$65536,11,FALSE)</f>
        <v>7.8083153174452953</v>
      </c>
      <c r="E146" s="8">
        <f t="shared" si="7"/>
        <v>0.13507252848603452</v>
      </c>
      <c r="F146" s="8">
        <f t="shared" si="8"/>
        <v>9.0817264495876495E-4</v>
      </c>
    </row>
    <row r="147" spans="1:6" x14ac:dyDescent="0.35">
      <c r="A147" s="6" t="s">
        <v>25</v>
      </c>
      <c r="B147" s="7">
        <f t="shared" si="6"/>
        <v>22</v>
      </c>
      <c r="C147" s="12">
        <f>VLOOKUP(A147,[3]Summary!$B$5:$G$69,2,FALSE)</f>
        <v>22</v>
      </c>
      <c r="D147" s="16">
        <f>(1-(2856/5802))*VLOOKUP(A147,[2]COUNTY_LVL!$A$1:$L$65536,11,FALSE)</f>
        <v>0</v>
      </c>
      <c r="E147" s="8">
        <f t="shared" si="7"/>
        <v>0</v>
      </c>
      <c r="F147" s="8">
        <f t="shared" si="8"/>
        <v>0</v>
      </c>
    </row>
    <row r="148" spans="1:6" x14ac:dyDescent="0.35">
      <c r="A148" s="6" t="s">
        <v>26</v>
      </c>
      <c r="B148" s="7">
        <f t="shared" si="6"/>
        <v>0</v>
      </c>
      <c r="C148" s="12">
        <f>VLOOKUP(A148,[3]Summary!$B$5:$G$69,2,FALSE)</f>
        <v>0</v>
      </c>
      <c r="D148" s="16">
        <f>(1-(2856/5802))*VLOOKUP(A148,[2]COUNTY_LVL!$A$1:$L$65536,11,FALSE)</f>
        <v>0</v>
      </c>
      <c r="E148" s="8">
        <v>0</v>
      </c>
      <c r="F148" s="8">
        <f t="shared" si="8"/>
        <v>0</v>
      </c>
    </row>
    <row r="149" spans="1:6" x14ac:dyDescent="0.35">
      <c r="A149" s="6" t="s">
        <v>27</v>
      </c>
      <c r="B149" s="7">
        <f t="shared" si="6"/>
        <v>48.261839097822417</v>
      </c>
      <c r="C149" s="12">
        <f>VLOOKUP(A149,[3]Summary!$B$5:$G$69,2,FALSE)</f>
        <v>9</v>
      </c>
      <c r="D149" s="16">
        <f>(1-(2856/5802))*VLOOKUP(A149,[2]COUNTY_LVL!$A$1:$L$65536,11,FALSE)</f>
        <v>39.261839097822417</v>
      </c>
      <c r="E149" s="8">
        <f t="shared" si="7"/>
        <v>0.81351725984254752</v>
      </c>
      <c r="F149" s="8">
        <f t="shared" si="8"/>
        <v>4.5664816045211717E-3</v>
      </c>
    </row>
    <row r="150" spans="1:6" x14ac:dyDescent="0.35">
      <c r="A150" s="6" t="s">
        <v>28</v>
      </c>
      <c r="B150" s="7">
        <f t="shared" si="6"/>
        <v>13</v>
      </c>
      <c r="C150" s="12">
        <f>VLOOKUP(A150,[3]Summary!$B$5:$G$69,2,FALSE)</f>
        <v>13</v>
      </c>
      <c r="D150" s="16">
        <f>(1-(2856/5802))*VLOOKUP(A150,[2]COUNTY_LVL!$A$1:$L$65536,11,FALSE)</f>
        <v>0</v>
      </c>
      <c r="E150" s="8">
        <f t="shared" si="7"/>
        <v>0</v>
      </c>
      <c r="F150" s="8">
        <f t="shared" si="8"/>
        <v>0</v>
      </c>
    </row>
    <row r="151" spans="1:6" x14ac:dyDescent="0.35">
      <c r="A151" s="6" t="s">
        <v>29</v>
      </c>
      <c r="B151" s="7">
        <f t="shared" si="6"/>
        <v>139.09821355537872</v>
      </c>
      <c r="C151" s="12">
        <f>VLOOKUP(A151,[3]Summary!$B$5:$G$69,2,FALSE)</f>
        <v>132</v>
      </c>
      <c r="D151" s="16">
        <f>(1-(2856/5802))*VLOOKUP(A151,[2]COUNTY_LVL!$A$1:$L$65536,11,FALSE)</f>
        <v>7.0982135553787113</v>
      </c>
      <c r="E151" s="8">
        <f t="shared" si="7"/>
        <v>5.1030228023401056E-2</v>
      </c>
      <c r="F151" s="8">
        <f t="shared" si="8"/>
        <v>8.255818466587695E-4</v>
      </c>
    </row>
    <row r="152" spans="1:6" x14ac:dyDescent="0.35">
      <c r="A152" s="6" t="s">
        <v>30</v>
      </c>
      <c r="B152" s="7">
        <f t="shared" si="6"/>
        <v>4602.4821600932737</v>
      </c>
      <c r="C152" s="12">
        <f>VLOOKUP(A152,[3]Summary!$B$5:$G$69,2,FALSE)</f>
        <v>3227</v>
      </c>
      <c r="D152" s="16">
        <f>(1-(2856/5802))*VLOOKUP(A152,[2]COUNTY_LVL!$A$1:$L$65536,11,FALSE)</f>
        <v>1375.4821600932742</v>
      </c>
      <c r="E152" s="8">
        <f t="shared" si="7"/>
        <v>0.29885659786357516</v>
      </c>
      <c r="F152" s="8">
        <f t="shared" si="8"/>
        <v>0.15998012639610026</v>
      </c>
    </row>
    <row r="153" spans="1:6" x14ac:dyDescent="0.35">
      <c r="A153" s="6" t="s">
        <v>31</v>
      </c>
      <c r="B153" s="7">
        <f t="shared" si="6"/>
        <v>12.012007607805158</v>
      </c>
      <c r="C153" s="12">
        <f>VLOOKUP(A153,[3]Summary!$B$5:$G$69,2,FALSE)</f>
        <v>8</v>
      </c>
      <c r="D153" s="16">
        <f>(1-(2856/5802))*VLOOKUP(A153,[2]COUNTY_LVL!$A$1:$L$65536,11,FALSE)</f>
        <v>4.0120076078051579</v>
      </c>
      <c r="E153" s="8">
        <f t="shared" si="7"/>
        <v>0.33399975581086355</v>
      </c>
      <c r="F153" s="8">
        <f t="shared" si="8"/>
        <v>4.6663017727199059E-4</v>
      </c>
    </row>
    <row r="154" spans="1:6" x14ac:dyDescent="0.35">
      <c r="A154" s="6" t="s">
        <v>32</v>
      </c>
      <c r="B154" s="7">
        <f t="shared" si="6"/>
        <v>2164.5397113247054</v>
      </c>
      <c r="C154" s="12">
        <f>VLOOKUP(A154,[3]Summary!$B$5:$G$69,2,FALSE)</f>
        <v>1898</v>
      </c>
      <c r="D154" s="16">
        <f>(1-(2856/5802))*VLOOKUP(A154,[2]COUNTY_LVL!$A$1:$L$65536,11,FALSE)</f>
        <v>266.53971132470565</v>
      </c>
      <c r="E154" s="8">
        <f t="shared" si="7"/>
        <v>0.12313921058144157</v>
      </c>
      <c r="F154" s="8">
        <f t="shared" si="8"/>
        <v>3.1000806803931878E-2</v>
      </c>
    </row>
    <row r="155" spans="1:6" x14ac:dyDescent="0.35">
      <c r="A155" s="6" t="s">
        <v>33</v>
      </c>
      <c r="B155" s="7">
        <f t="shared" si="6"/>
        <v>518.56868572267081</v>
      </c>
      <c r="C155" s="12">
        <f>VLOOKUP(A155,[3]Summary!$B$5:$G$69,2,FALSE)</f>
        <v>495</v>
      </c>
      <c r="D155" s="16">
        <f>(1-(2856/5802))*VLOOKUP(A155,[2]COUNTY_LVL!$A$1:$L$65536,11,FALSE)</f>
        <v>23.568685722670775</v>
      </c>
      <c r="E155" s="8">
        <f t="shared" si="7"/>
        <v>4.5449496607813389E-2</v>
      </c>
      <c r="F155" s="8">
        <f t="shared" si="8"/>
        <v>2.7412360772800922E-3</v>
      </c>
    </row>
    <row r="156" spans="1:6" x14ac:dyDescent="0.35">
      <c r="A156" s="6" t="s">
        <v>73</v>
      </c>
      <c r="B156" s="7">
        <f t="shared" si="6"/>
        <v>3037.9112129060964</v>
      </c>
      <c r="C156" s="12">
        <f>VLOOKUP(A156,[3]Summary!$B$5:$G$69,2,FALSE)</f>
        <v>2022</v>
      </c>
      <c r="D156" s="16">
        <f>(1-(2856/5802))*VLOOKUP(A156,[2]COUNTY_LVL!$A$1:$L$65536,11,FALSE)</f>
        <v>1015.9112129060962</v>
      </c>
      <c r="E156" s="8">
        <f t="shared" si="7"/>
        <v>0.33441109423809179</v>
      </c>
      <c r="F156" s="8">
        <f t="shared" si="8"/>
        <v>0.11815900559329073</v>
      </c>
    </row>
    <row r="157" spans="1:6" x14ac:dyDescent="0.35">
      <c r="A157" s="6" t="s">
        <v>34</v>
      </c>
      <c r="B157" s="7">
        <f t="shared" si="6"/>
        <v>138.72605101541862</v>
      </c>
      <c r="C157" s="12">
        <f>VLOOKUP(A157,[3]Summary!$B$5:$G$69,2,FALSE)</f>
        <v>105</v>
      </c>
      <c r="D157" s="16">
        <f>(1-(2856/5802))*VLOOKUP(A157,[2]COUNTY_LVL!$A$1:$L$65536,11,FALSE)</f>
        <v>33.726051015418619</v>
      </c>
      <c r="E157" s="8">
        <f t="shared" si="7"/>
        <v>0.24311260047091054</v>
      </c>
      <c r="F157" s="8">
        <f t="shared" si="8"/>
        <v>3.9226229614800073E-3</v>
      </c>
    </row>
    <row r="158" spans="1:6" x14ac:dyDescent="0.35">
      <c r="A158" s="6" t="s">
        <v>35</v>
      </c>
      <c r="B158" s="7">
        <f t="shared" si="6"/>
        <v>91</v>
      </c>
      <c r="C158" s="12">
        <f>VLOOKUP(A158,[3]Summary!$B$5:$G$69,2,FALSE)</f>
        <v>91</v>
      </c>
      <c r="D158" s="16">
        <f>(1-(2856/5802))*VLOOKUP(A158,[2]COUNTY_LVL!$A$1:$L$65536,11,FALSE)</f>
        <v>0</v>
      </c>
      <c r="E158" s="8">
        <f t="shared" si="7"/>
        <v>0</v>
      </c>
      <c r="F158" s="8">
        <f t="shared" si="8"/>
        <v>0</v>
      </c>
    </row>
    <row r="159" spans="1:6" x14ac:dyDescent="0.35">
      <c r="A159" s="6" t="s">
        <v>36</v>
      </c>
      <c r="B159" s="7">
        <f t="shared" si="6"/>
        <v>573.42065154657348</v>
      </c>
      <c r="C159" s="12">
        <f>VLOOKUP(A159,[3]Summary!$B$5:$G$69,2,FALSE)</f>
        <v>471</v>
      </c>
      <c r="D159" s="16">
        <f>(1-(2856/5802))*VLOOKUP(A159,[2]COUNTY_LVL!$A$1:$L$65536,11,FALSE)</f>
        <v>102.42065154657345</v>
      </c>
      <c r="E159" s="8">
        <f t="shared" si="7"/>
        <v>0.17861346861215166</v>
      </c>
      <c r="F159" s="8">
        <f t="shared" si="8"/>
        <v>1.1912381894419224E-2</v>
      </c>
    </row>
    <row r="160" spans="1:6" x14ac:dyDescent="0.35">
      <c r="A160" s="6" t="s">
        <v>37</v>
      </c>
      <c r="B160" s="7">
        <f t="shared" si="6"/>
        <v>18.674850752885106</v>
      </c>
      <c r="C160" s="12">
        <f>VLOOKUP(A160,[3]Summary!$B$5:$G$69,2,FALSE)</f>
        <v>14</v>
      </c>
      <c r="D160" s="16">
        <f>(1-(2856/5802))*VLOOKUP(A160,[2]COUNTY_LVL!$A$1:$L$65536,11,FALSE)</f>
        <v>4.6748507528851073</v>
      </c>
      <c r="E160" s="8">
        <f t="shared" si="7"/>
        <v>0.25032868078813869</v>
      </c>
      <c r="F160" s="8">
        <f t="shared" si="8"/>
        <v>5.4372440154276409E-4</v>
      </c>
    </row>
    <row r="161" spans="1:6" x14ac:dyDescent="0.35">
      <c r="A161" s="6" t="s">
        <v>38</v>
      </c>
      <c r="B161" s="7">
        <f t="shared" si="6"/>
        <v>146.70210935842294</v>
      </c>
      <c r="C161" s="12">
        <f>VLOOKUP(A161,[3]Summary!$B$5:$G$69,2,FALSE)</f>
        <v>140</v>
      </c>
      <c r="D161" s="16">
        <f>(1-(2856/5802))*VLOOKUP(A161,[2]COUNTY_LVL!$A$1:$L$65536,11,FALSE)</f>
        <v>6.7021093584229421</v>
      </c>
      <c r="E161" s="8">
        <f t="shared" si="7"/>
        <v>4.5685160136643518E-2</v>
      </c>
      <c r="F161" s="8">
        <f t="shared" si="8"/>
        <v>7.7951160210487972E-4</v>
      </c>
    </row>
    <row r="162" spans="1:6" x14ac:dyDescent="0.35">
      <c r="A162" s="6" t="s">
        <v>39</v>
      </c>
      <c r="B162" s="7">
        <f t="shared" si="6"/>
        <v>397.78682392539065</v>
      </c>
      <c r="C162" s="12">
        <f>VLOOKUP(A162,[3]Summary!$B$5:$G$69,2,FALSE)</f>
        <v>368</v>
      </c>
      <c r="D162" s="16">
        <f>(1-(2856/5802))*VLOOKUP(A162,[2]COUNTY_LVL!$A$1:$L$65536,11,FALSE)</f>
        <v>29.786823925390621</v>
      </c>
      <c r="E162" s="8">
        <f t="shared" si="7"/>
        <v>7.4881373976774732E-2</v>
      </c>
      <c r="F162" s="8">
        <f t="shared" si="8"/>
        <v>3.4644577696298371E-3</v>
      </c>
    </row>
    <row r="163" spans="1:6" x14ac:dyDescent="0.35">
      <c r="A163" s="6" t="s">
        <v>40</v>
      </c>
      <c r="B163" s="7">
        <f t="shared" si="6"/>
        <v>3.6386252002808859</v>
      </c>
      <c r="C163" s="12">
        <f>VLOOKUP(A163,[3]Summary!$B$5:$G$69,2,FALSE)</f>
        <v>2</v>
      </c>
      <c r="D163" s="16">
        <f>(1-(2856/5802))*VLOOKUP(A163,[2]COUNTY_LVL!$A$1:$L$65536,11,FALSE)</f>
        <v>1.6386252002808859</v>
      </c>
      <c r="E163" s="8">
        <f t="shared" si="7"/>
        <v>0.4503418489363486</v>
      </c>
      <c r="F163" s="8">
        <f t="shared" si="8"/>
        <v>1.90585871821845E-4</v>
      </c>
    </row>
    <row r="164" spans="1:6" x14ac:dyDescent="0.35">
      <c r="A164" s="6" t="s">
        <v>41</v>
      </c>
      <c r="B164" s="7">
        <f t="shared" si="6"/>
        <v>14</v>
      </c>
      <c r="C164" s="12">
        <f>VLOOKUP(A164,[3]Summary!$B$5:$G$69,2,FALSE)</f>
        <v>14</v>
      </c>
      <c r="D164" s="16">
        <f>(1-(2856/5802))*VLOOKUP(A164,[2]COUNTY_LVL!$A$1:$L$65536,11,FALSE)</f>
        <v>0</v>
      </c>
      <c r="E164" s="8">
        <f t="shared" si="7"/>
        <v>0</v>
      </c>
      <c r="F164" s="8">
        <f t="shared" si="8"/>
        <v>0</v>
      </c>
    </row>
    <row r="165" spans="1:6" x14ac:dyDescent="0.35">
      <c r="A165" s="6" t="s">
        <v>42</v>
      </c>
      <c r="B165" s="7">
        <f t="shared" si="6"/>
        <v>10.629437475284078</v>
      </c>
      <c r="C165" s="12">
        <f>VLOOKUP(A165,[3]Summary!$B$5:$G$69,2,FALSE)</f>
        <v>10</v>
      </c>
      <c r="D165" s="16">
        <f>(1-(2856/5802))*VLOOKUP(A165,[2]COUNTY_LVL!$A$1:$L$65536,11,FALSE)</f>
        <v>0.62943747528407878</v>
      </c>
      <c r="E165" s="8">
        <v>0</v>
      </c>
      <c r="F165" s="8">
        <f t="shared" si="8"/>
        <v>7.3208864335660059E-5</v>
      </c>
    </row>
    <row r="166" spans="1:6" x14ac:dyDescent="0.35">
      <c r="A166" s="6" t="s">
        <v>43</v>
      </c>
      <c r="B166" s="7">
        <f t="shared" si="6"/>
        <v>3426.3425924211879</v>
      </c>
      <c r="C166" s="12">
        <f>VLOOKUP(A166,[3]Summary!$B$5:$G$69,2,FALSE)</f>
        <v>3088</v>
      </c>
      <c r="D166" s="16">
        <f>(1-(2856/5802))*VLOOKUP(A166,[2]COUNTY_LVL!$A$1:$L$65536,11,FALSE)</f>
        <v>338.34259242118765</v>
      </c>
      <c r="E166" s="8">
        <f t="shared" si="7"/>
        <v>9.8747449589418182E-2</v>
      </c>
      <c r="F166" s="8">
        <f t="shared" si="8"/>
        <v>3.93520848696833E-2</v>
      </c>
    </row>
    <row r="167" spans="1:6" x14ac:dyDescent="0.35">
      <c r="A167" s="6" t="s">
        <v>44</v>
      </c>
      <c r="B167" s="7">
        <f t="shared" si="6"/>
        <v>20.426077805041341</v>
      </c>
      <c r="C167" s="12">
        <f>VLOOKUP(A167,[3]Summary!$B$5:$G$69,2,FALSE)</f>
        <v>11</v>
      </c>
      <c r="D167" s="16">
        <f>(1-(2856/5802))*VLOOKUP(A167,[2]COUNTY_LVL!$A$1:$L$65536,11,FALSE)</f>
        <v>9.4260778050413414</v>
      </c>
      <c r="E167" s="8">
        <f t="shared" si="7"/>
        <v>0.461472725944229</v>
      </c>
      <c r="F167" s="8">
        <f t="shared" si="8"/>
        <v>1.0963320080921513E-3</v>
      </c>
    </row>
    <row r="168" spans="1:6" x14ac:dyDescent="0.35">
      <c r="A168" s="6" t="s">
        <v>74</v>
      </c>
      <c r="B168" s="7">
        <f t="shared" si="6"/>
        <v>102.76084652910721</v>
      </c>
      <c r="C168" s="12">
        <f>VLOOKUP(A168,[3]Summary!$B$5:$G$69,2,FALSE)</f>
        <v>47</v>
      </c>
      <c r="D168" s="16">
        <f>(1-(2856/5802))*VLOOKUP(A168,[2]COUNTY_LVL!$A$1:$L$65536,11,FALSE)</f>
        <v>55.760846529107212</v>
      </c>
      <c r="E168" s="8">
        <f t="shared" si="7"/>
        <v>0.54262735674635421</v>
      </c>
      <c r="F168" s="8">
        <f t="shared" si="8"/>
        <v>6.4854547259814667E-3</v>
      </c>
    </row>
    <row r="169" spans="1:6" x14ac:dyDescent="0.35">
      <c r="A169" s="6" t="s">
        <v>75</v>
      </c>
      <c r="B169" s="7">
        <f t="shared" si="6"/>
        <v>626.7831388270688</v>
      </c>
      <c r="C169" s="12">
        <f>VLOOKUP(A169,[3]Summary!$B$5:$G$69,2,FALSE)</f>
        <v>527</v>
      </c>
      <c r="D169" s="16">
        <f>(1-(2856/5802))*VLOOKUP(A169,[2]COUNTY_LVL!$A$1:$L$65536,11,FALSE)</f>
        <v>99.783138827068797</v>
      </c>
      <c r="E169" s="8">
        <f t="shared" si="7"/>
        <v>0.1591988243554191</v>
      </c>
      <c r="F169" s="8">
        <f t="shared" si="8"/>
        <v>1.1605617015542814E-2</v>
      </c>
    </row>
    <row r="170" spans="1:6" x14ac:dyDescent="0.35">
      <c r="A170" s="6" t="s">
        <v>45</v>
      </c>
      <c r="B170" s="7">
        <f t="shared" si="6"/>
        <v>52</v>
      </c>
      <c r="C170" s="12">
        <f>VLOOKUP(A170,[3]Summary!$B$5:$G$69,2,FALSE)</f>
        <v>52</v>
      </c>
      <c r="D170" s="16">
        <f>(1-(2856/5802))*VLOOKUP(A170,[2]COUNTY_LVL!$A$1:$L$65536,11,FALSE)</f>
        <v>0</v>
      </c>
      <c r="E170" s="8">
        <f t="shared" si="7"/>
        <v>0</v>
      </c>
      <c r="F170" s="8">
        <f t="shared" si="8"/>
        <v>0</v>
      </c>
    </row>
    <row r="171" spans="1:6" x14ac:dyDescent="0.35">
      <c r="A171" s="6" t="s">
        <v>46</v>
      </c>
      <c r="B171" s="7">
        <f t="shared" si="6"/>
        <v>2476.0537745604965</v>
      </c>
      <c r="C171" s="12">
        <f>VLOOKUP(A171,[3]Summary!$B$5:$G$69,2,FALSE)</f>
        <v>2047</v>
      </c>
      <c r="D171" s="16">
        <f>(1-(2856/5802))*VLOOKUP(A171,[2]COUNTY_LVL!$A$1:$L$65536,11,FALSE)</f>
        <v>429.05377456049638</v>
      </c>
      <c r="E171" s="8">
        <f t="shared" si="7"/>
        <v>0.17328128289001077</v>
      </c>
      <c r="F171" s="8">
        <f t="shared" si="8"/>
        <v>4.9902557136951527E-2</v>
      </c>
    </row>
    <row r="172" spans="1:6" x14ac:dyDescent="0.35">
      <c r="A172" s="6" t="s">
        <v>76</v>
      </c>
      <c r="B172" s="7">
        <f t="shared" si="6"/>
        <v>42</v>
      </c>
      <c r="C172" s="12">
        <f>VLOOKUP(A172,[3]Summary!$B$5:$G$69,2,FALSE)</f>
        <v>42</v>
      </c>
      <c r="D172" s="16">
        <f>(1-(2856/5802))*VLOOKUP(A172,[2]COUNTY_LVL!$A$1:$L$65536,11,FALSE)</f>
        <v>0</v>
      </c>
      <c r="E172" s="8">
        <f t="shared" si="7"/>
        <v>0</v>
      </c>
      <c r="F172" s="8">
        <f t="shared" si="8"/>
        <v>0</v>
      </c>
    </row>
    <row r="173" spans="1:6" x14ac:dyDescent="0.35">
      <c r="A173" s="6" t="s">
        <v>47</v>
      </c>
      <c r="B173" s="7">
        <f t="shared" si="6"/>
        <v>52.861493104550085</v>
      </c>
      <c r="C173" s="12">
        <f>VLOOKUP(A173,[3]Summary!$B$5:$G$69,2,FALSE)</f>
        <v>16</v>
      </c>
      <c r="D173" s="16">
        <f>(1-(2856/5802))*VLOOKUP(A173,[2]COUNTY_LVL!$A$1:$L$65536,11,FALSE)</f>
        <v>36.861493104550085</v>
      </c>
      <c r="E173" s="8">
        <f t="shared" si="7"/>
        <v>0.69732220827824498</v>
      </c>
      <c r="F173" s="8">
        <f t="shared" si="8"/>
        <v>4.2873012076107241E-3</v>
      </c>
    </row>
    <row r="174" spans="1:6" x14ac:dyDescent="0.35">
      <c r="A174" s="6" t="s">
        <v>48</v>
      </c>
      <c r="B174" s="7">
        <f t="shared" si="6"/>
        <v>241.11645270005997</v>
      </c>
      <c r="C174" s="12">
        <f>VLOOKUP(A174,[3]Summary!$B$5:$G$69,2,FALSE)</f>
        <v>88</v>
      </c>
      <c r="D174" s="16">
        <f>(1-(2856/5802))*VLOOKUP(A174,[2]COUNTY_LVL!$A$1:$L$65536,11,FALSE)</f>
        <v>153.11645270005997</v>
      </c>
      <c r="E174" s="8">
        <f t="shared" si="7"/>
        <v>0.63503112701533981</v>
      </c>
      <c r="F174" s="8">
        <f t="shared" si="8"/>
        <v>1.7808729307413923E-2</v>
      </c>
    </row>
    <row r="175" spans="1:6" x14ac:dyDescent="0.35">
      <c r="A175" s="6" t="s">
        <v>49</v>
      </c>
      <c r="B175" s="7">
        <f t="shared" si="6"/>
        <v>767.10848481793778</v>
      </c>
      <c r="C175" s="12">
        <f>VLOOKUP(A175,[3]Summary!$B$5:$G$69,2,FALSE)</f>
        <v>598</v>
      </c>
      <c r="D175" s="16">
        <f>(1-(2856/5802))*VLOOKUP(A175,[2]COUNTY_LVL!$A$1:$L$65536,11,FALSE)</f>
        <v>169.10848481793784</v>
      </c>
      <c r="E175" s="8">
        <f t="shared" si="7"/>
        <v>0.22044924305337765</v>
      </c>
      <c r="F175" s="8">
        <f t="shared" si="8"/>
        <v>1.9668736942391251E-2</v>
      </c>
    </row>
    <row r="176" spans="1:6" x14ac:dyDescent="0.35">
      <c r="A176" s="6" t="s">
        <v>50</v>
      </c>
      <c r="B176" s="7">
        <f t="shared" si="6"/>
        <v>12</v>
      </c>
      <c r="C176" s="12">
        <f>VLOOKUP(A176,[3]Summary!$B$5:$G$69,2,FALSE)</f>
        <v>12</v>
      </c>
      <c r="D176" s="16">
        <f>(1-(2856/5802))*VLOOKUP(A176,[2]COUNTY_LVL!$A$1:$L$65536,11,FALSE)</f>
        <v>0</v>
      </c>
      <c r="E176" s="8">
        <v>0</v>
      </c>
      <c r="F176" s="8">
        <f t="shared" si="8"/>
        <v>0</v>
      </c>
    </row>
    <row r="177" spans="1:6" x14ac:dyDescent="0.35">
      <c r="A177" s="6" t="s">
        <v>51</v>
      </c>
      <c r="B177" s="7">
        <f t="shared" si="6"/>
        <v>43.056179185390427</v>
      </c>
      <c r="C177" s="12">
        <f>VLOOKUP(A177,[3]Summary!$B$5:$G$69,2,FALSE)</f>
        <v>18</v>
      </c>
      <c r="D177" s="16">
        <f>(1-(2856/5802))*VLOOKUP(A177,[2]COUNTY_LVL!$A$1:$L$65536,11,FALSE)</f>
        <v>25.056179185390427</v>
      </c>
      <c r="E177" s="8">
        <f t="shared" si="7"/>
        <v>0.58194153915757452</v>
      </c>
      <c r="F177" s="8">
        <f t="shared" si="8"/>
        <v>2.9142440588326305E-3</v>
      </c>
    </row>
    <row r="178" spans="1:6" x14ac:dyDescent="0.35">
      <c r="A178" s="6" t="s">
        <v>52</v>
      </c>
      <c r="B178" s="7">
        <f t="shared" si="6"/>
        <v>122.63498753163988</v>
      </c>
      <c r="C178" s="12">
        <f>VLOOKUP(A178,[3]Summary!$B$5:$G$69,2,FALSE)</f>
        <v>73</v>
      </c>
      <c r="D178" s="16">
        <f>(1-(2856/5802))*VLOOKUP(A178,[2]COUNTY_LVL!$A$1:$L$65536,11,FALSE)</f>
        <v>49.634987531639879</v>
      </c>
      <c r="E178" s="8">
        <f t="shared" si="7"/>
        <v>0.40473757555390977</v>
      </c>
      <c r="F178" s="8">
        <f t="shared" si="8"/>
        <v>5.7729658801551741E-3</v>
      </c>
    </row>
    <row r="179" spans="1:6" x14ac:dyDescent="0.35">
      <c r="A179" s="6" t="s">
        <v>53</v>
      </c>
      <c r="B179" s="7">
        <f t="shared" si="6"/>
        <v>224.46581360531829</v>
      </c>
      <c r="C179" s="12">
        <f>VLOOKUP(A179,[3]Summary!$B$5:$G$69,2,FALSE)</f>
        <v>215</v>
      </c>
      <c r="D179" s="16">
        <f>(1-(2856/5802))*VLOOKUP(A179,[2]COUNTY_LVL!$A$1:$L$65536,11,FALSE)</f>
        <v>9.4658136053182886</v>
      </c>
      <c r="E179" s="8">
        <f t="shared" si="7"/>
        <v>4.2170402045997861E-2</v>
      </c>
      <c r="F179" s="8">
        <f t="shared" si="8"/>
        <v>1.1009536153620888E-3</v>
      </c>
    </row>
    <row r="180" spans="1:6" x14ac:dyDescent="0.35">
      <c r="A180" s="6" t="s">
        <v>54</v>
      </c>
      <c r="B180" s="7">
        <f t="shared" si="6"/>
        <v>298.86332254088643</v>
      </c>
      <c r="C180" s="12">
        <f>VLOOKUP(A180,[3]Summary!$B$5:$G$69,2,FALSE)</f>
        <v>109</v>
      </c>
      <c r="D180" s="16">
        <f>(1-(2856/5802))*VLOOKUP(A180,[2]COUNTY_LVL!$A$1:$L$65536,11,FALSE)</f>
        <v>189.8633225408864</v>
      </c>
      <c r="E180" s="8">
        <f t="shared" si="7"/>
        <v>0.63528478813224687</v>
      </c>
      <c r="F180" s="8">
        <f t="shared" si="8"/>
        <v>2.208269886685758E-2</v>
      </c>
    </row>
    <row r="181" spans="1:6" x14ac:dyDescent="0.35">
      <c r="A181" s="6" t="s">
        <v>55</v>
      </c>
      <c r="B181" s="7">
        <f t="shared" si="6"/>
        <v>47</v>
      </c>
      <c r="C181" s="12">
        <f>VLOOKUP(A181,[3]Summary!$B$5:$G$69,2,FALSE)</f>
        <v>47</v>
      </c>
      <c r="D181" s="16">
        <f>(1-(2856/5802))*VLOOKUP(A181,[2]COUNTY_LVL!$A$1:$L$65536,11,FALSE)</f>
        <v>0</v>
      </c>
      <c r="E181" s="8">
        <f t="shared" si="7"/>
        <v>0</v>
      </c>
      <c r="F181" s="8">
        <f t="shared" si="8"/>
        <v>0</v>
      </c>
    </row>
    <row r="182" spans="1:6" x14ac:dyDescent="0.35">
      <c r="A182" s="6" t="s">
        <v>56</v>
      </c>
      <c r="B182" s="7">
        <f t="shared" si="6"/>
        <v>69.017306646796982</v>
      </c>
      <c r="C182" s="12">
        <f>VLOOKUP(A182,[3]Summary!$B$5:$G$69,2,FALSE)</f>
        <v>68</v>
      </c>
      <c r="D182" s="16">
        <f>(1-(2856/5802))*VLOOKUP(A182,[2]COUNTY_LVL!$A$1:$L$65536,11,FALSE)</f>
        <v>1.0173066467969747</v>
      </c>
      <c r="E182" s="8">
        <f t="shared" si="7"/>
        <v>1.4739877520911443E-2</v>
      </c>
      <c r="F182" s="8">
        <f t="shared" si="8"/>
        <v>1.1832130627353002E-4</v>
      </c>
    </row>
    <row r="183" spans="1:6" x14ac:dyDescent="0.35">
      <c r="A183" s="6" t="s">
        <v>57</v>
      </c>
      <c r="B183" s="7">
        <f t="shared" si="6"/>
        <v>81</v>
      </c>
      <c r="C183" s="12">
        <f>VLOOKUP(A183,[3]Summary!$B$5:$G$69,2,FALSE)</f>
        <v>81</v>
      </c>
      <c r="D183" s="16">
        <f>(1-(2856/5802))*VLOOKUP(A183,[2]COUNTY_LVL!$A$1:$L$65536,11,FALSE)</f>
        <v>0</v>
      </c>
      <c r="E183" s="8">
        <f t="shared" si="7"/>
        <v>0</v>
      </c>
      <c r="F183" s="8">
        <f t="shared" si="8"/>
        <v>0</v>
      </c>
    </row>
    <row r="184" spans="1:6" x14ac:dyDescent="0.35">
      <c r="A184" s="6" t="s">
        <v>58</v>
      </c>
      <c r="B184" s="7">
        <f t="shared" si="6"/>
        <v>57.950384556504744</v>
      </c>
      <c r="C184" s="12">
        <f>VLOOKUP(A184,[3]Summary!$B$5:$G$69,2,FALSE)</f>
        <v>28</v>
      </c>
      <c r="D184" s="16">
        <f>(1-(2856/5802))*VLOOKUP(A184,[2]COUNTY_LVL!$A$1:$L$65536,11,FALSE)</f>
        <v>29.950384556504748</v>
      </c>
      <c r="E184" s="8">
        <f t="shared" si="7"/>
        <v>0.51682805533933107</v>
      </c>
      <c r="F184" s="8">
        <f t="shared" si="8"/>
        <v>3.4834812445960917E-3</v>
      </c>
    </row>
    <row r="185" spans="1:6" x14ac:dyDescent="0.35">
      <c r="A185" s="6" t="s">
        <v>59</v>
      </c>
      <c r="B185" s="7">
        <f t="shared" si="6"/>
        <v>274.7428937060053</v>
      </c>
      <c r="C185" s="12">
        <f>VLOOKUP(A185,[3]Summary!$B$5:$G$69,2,FALSE)</f>
        <v>267</v>
      </c>
      <c r="D185" s="16">
        <f>(1-(2856/5802))*VLOOKUP(A185,[2]COUNTY_LVL!$A$1:$L$65536,11,FALSE)</f>
        <v>7.7428937060052965</v>
      </c>
      <c r="E185" s="8">
        <f t="shared" si="7"/>
        <v>2.8182325670234626E-2</v>
      </c>
      <c r="F185" s="8">
        <f t="shared" si="8"/>
        <v>9.0056356214339938E-4</v>
      </c>
    </row>
    <row r="186" spans="1:6" x14ac:dyDescent="0.35">
      <c r="A186" s="6" t="s">
        <v>60</v>
      </c>
      <c r="B186" s="7">
        <f t="shared" si="6"/>
        <v>49</v>
      </c>
      <c r="C186" s="12">
        <f>VLOOKUP(A186,[3]Summary!$B$5:$G$69,2,FALSE)</f>
        <v>49</v>
      </c>
      <c r="D186" s="16">
        <f>(1-(2856/5802))*VLOOKUP(A186,[2]COUNTY_LVL!$A$1:$L$65536,11,FALSE)</f>
        <v>0</v>
      </c>
      <c r="E186" s="8">
        <f t="shared" si="7"/>
        <v>0</v>
      </c>
      <c r="F186" s="8">
        <f t="shared" si="8"/>
        <v>0</v>
      </c>
    </row>
    <row r="187" spans="1:6" x14ac:dyDescent="0.35">
      <c r="A187" s="6" t="s">
        <v>61</v>
      </c>
      <c r="B187" s="7">
        <f t="shared" si="6"/>
        <v>287.41882109617376</v>
      </c>
      <c r="C187" s="12">
        <f>VLOOKUP(A187,[3]Summary!$B$5:$G$69,2,FALSE)</f>
        <v>260</v>
      </c>
      <c r="D187" s="16">
        <f>(1-(2856/5802))*VLOOKUP(A187,[2]COUNTY_LVL!$A$1:$L$65536,11,FALSE)</f>
        <v>27.418821096173733</v>
      </c>
      <c r="E187" s="8">
        <f t="shared" si="7"/>
        <v>9.5396748868436382E-2</v>
      </c>
      <c r="F187" s="8">
        <f t="shared" si="8"/>
        <v>3.1890391543140622E-3</v>
      </c>
    </row>
    <row r="188" spans="1:6" x14ac:dyDescent="0.35">
      <c r="A188" s="6" t="s">
        <v>77</v>
      </c>
      <c r="B188" s="7">
        <f t="shared" si="6"/>
        <v>44.107610761131752</v>
      </c>
      <c r="C188" s="12">
        <f>VLOOKUP(A188,[3]Summary!$B$5:$G$69,2,FALSE)</f>
        <v>32</v>
      </c>
      <c r="D188" s="16">
        <f>(1-(2856/5802))*VLOOKUP(A188,[2]COUNTY_LVL!$A$1:$L$65536,11,FALSE)</f>
        <v>12.107610761131754</v>
      </c>
      <c r="E188" s="8">
        <f t="shared" si="7"/>
        <v>0.27450162346587931</v>
      </c>
      <c r="F188" s="8">
        <f t="shared" si="8"/>
        <v>1.4082168101615302E-3</v>
      </c>
    </row>
    <row r="189" spans="1:6" x14ac:dyDescent="0.35">
      <c r="A189" s="6" t="s">
        <v>78</v>
      </c>
      <c r="B189" s="7">
        <f t="shared" si="6"/>
        <v>41</v>
      </c>
      <c r="C189" s="12">
        <f>VLOOKUP(A189,[3]Summary!$B$5:$G$69,2,FALSE)</f>
        <v>41</v>
      </c>
      <c r="D189" s="16">
        <f>(1-(2856/5802))*VLOOKUP(A189,[2]COUNTY_LVL!$A$1:$L$65536,11,FALSE)</f>
        <v>0</v>
      </c>
      <c r="E189" s="8">
        <f t="shared" si="7"/>
        <v>0</v>
      </c>
      <c r="F189" s="8">
        <f t="shared" si="8"/>
        <v>0</v>
      </c>
    </row>
    <row r="190" spans="1:6" x14ac:dyDescent="0.35">
      <c r="A190" s="6" t="s">
        <v>62</v>
      </c>
      <c r="B190" s="7">
        <f t="shared" si="6"/>
        <v>367.69994320183713</v>
      </c>
      <c r="C190" s="12">
        <f>VLOOKUP(A190,[3]Summary!$B$5:$G$69,2,FALSE)</f>
        <v>325</v>
      </c>
      <c r="D190" s="16">
        <f>(1-(2856/5802))*VLOOKUP(A190,[2]COUNTY_LVL!$A$1:$L$65536,11,FALSE)</f>
        <v>42.699943201837151</v>
      </c>
      <c r="E190" s="8">
        <f t="shared" si="7"/>
        <v>0.11612714114127122</v>
      </c>
      <c r="F190" s="8">
        <f t="shared" si="8"/>
        <v>4.9663619847115838E-3</v>
      </c>
    </row>
    <row r="191" spans="1:6" x14ac:dyDescent="0.35">
      <c r="A191" s="6" t="s">
        <v>63</v>
      </c>
      <c r="B191" s="7">
        <f t="shared" si="6"/>
        <v>16</v>
      </c>
      <c r="C191" s="12">
        <f>VLOOKUP(A191,[3]Summary!$B$5:$G$69,2,FALSE)</f>
        <v>16</v>
      </c>
      <c r="D191" s="16">
        <f>(1-(2856/5802))*VLOOKUP(A191,[2]COUNTY_LVL!$A$1:$L$65536,11,FALSE)</f>
        <v>0</v>
      </c>
      <c r="E191" s="8">
        <f t="shared" si="7"/>
        <v>0</v>
      </c>
      <c r="F191" s="8">
        <f t="shared" si="8"/>
        <v>0</v>
      </c>
    </row>
    <row r="192" spans="1:6" x14ac:dyDescent="0.35">
      <c r="A192" s="6" t="s">
        <v>64</v>
      </c>
      <c r="B192" s="7">
        <f t="shared" si="6"/>
        <v>8.3587176927595959</v>
      </c>
      <c r="C192" s="12">
        <f>VLOOKUP(A192,[3]Summary!$B$5:$G$69,2,FALSE)</f>
        <v>7</v>
      </c>
      <c r="D192" s="16">
        <f>(1-(2856/5802))*VLOOKUP(A192,[2]COUNTY_LVL!$A$1:$L$65536,11,FALSE)</f>
        <v>1.3587176927595954</v>
      </c>
      <c r="E192" s="8">
        <f t="shared" si="7"/>
        <v>0.16255097285275349</v>
      </c>
      <c r="F192" s="8">
        <f t="shared" si="8"/>
        <v>1.5803027805868283E-4</v>
      </c>
    </row>
    <row r="193" spans="1:6" x14ac:dyDescent="0.35">
      <c r="A193" s="6" t="s">
        <v>65</v>
      </c>
      <c r="B193" s="7">
        <f t="shared" si="6"/>
        <v>175.68763742420626</v>
      </c>
      <c r="C193" s="12">
        <f>VLOOKUP(A193,[3]Summary!$B$5:$G$69,2,FALSE)</f>
        <v>174</v>
      </c>
      <c r="D193" s="16">
        <f>(1-(2856/5802))*VLOOKUP(A193,[2]COUNTY_LVL!$A$1:$L$65536,11,FALSE)</f>
        <v>1.6876374242062528</v>
      </c>
      <c r="E193" s="8">
        <f t="shared" si="7"/>
        <v>9.6058974265296262E-3</v>
      </c>
      <c r="F193" s="8">
        <f t="shared" si="8"/>
        <v>1.9628640506467708E-4</v>
      </c>
    </row>
    <row r="194" spans="1:6" x14ac:dyDescent="0.35">
      <c r="A194" s="6" t="s">
        <v>66</v>
      </c>
      <c r="B194" s="7">
        <f t="shared" si="6"/>
        <v>24.040514376390096</v>
      </c>
      <c r="C194" s="12">
        <f>VLOOKUP(A194,[3]Summary!$B$5:$G$69,2,FALSE)</f>
        <v>8</v>
      </c>
      <c r="D194" s="16">
        <f>(1-(2856/5802))*VLOOKUP(A194,[2]COUNTY_LVL!$A$1:$L$65536,11,FALSE)</f>
        <v>16.040514376390096</v>
      </c>
      <c r="E194" s="8">
        <f t="shared" si="7"/>
        <v>0.66722841804679911</v>
      </c>
      <c r="F194" s="8">
        <f t="shared" si="8"/>
        <v>1.8656465287920088E-3</v>
      </c>
    </row>
    <row r="195" spans="1:6" x14ac:dyDescent="0.35">
      <c r="A195" s="6" t="s">
        <v>67</v>
      </c>
      <c r="B195" s="7">
        <f t="shared" si="6"/>
        <v>472.6402243063863</v>
      </c>
      <c r="C195" s="12">
        <f>VLOOKUP(A195,[3]Summary!$B$5:$G$69,2,FALSE)</f>
        <v>460</v>
      </c>
      <c r="D195" s="16">
        <f>(1-(2856/5802))*VLOOKUP(A195,[2]COUNTY_LVL!$A$1:$L$65536,11,FALSE)</f>
        <v>12.640224306386299</v>
      </c>
      <c r="E195" s="8">
        <f t="shared" si="7"/>
        <v>2.6743860671055258E-2</v>
      </c>
      <c r="F195" s="8">
        <f t="shared" si="8"/>
        <v>1.4701642383159741E-3</v>
      </c>
    </row>
    <row r="196" spans="1:6" x14ac:dyDescent="0.35">
      <c r="A196" s="6" t="s">
        <v>68</v>
      </c>
      <c r="B196" s="7">
        <f t="shared" si="6"/>
        <v>106.38764955512403</v>
      </c>
      <c r="C196" s="12">
        <f>VLOOKUP(A196,[3]Summary!$B$5:$G$69,2,FALSE)</f>
        <v>88</v>
      </c>
      <c r="D196" s="16">
        <f>(1-(2856/5802))*VLOOKUP(A196,[2]COUNTY_LVL!$A$1:$L$65536,11,FALSE)</f>
        <v>18.387649555124021</v>
      </c>
      <c r="E196" s="8">
        <f t="shared" si="7"/>
        <v>0.17283631729824606</v>
      </c>
      <c r="F196" s="8">
        <f t="shared" si="8"/>
        <v>2.1386380611119363E-3</v>
      </c>
    </row>
    <row r="197" spans="1:6" x14ac:dyDescent="0.35">
      <c r="A197" s="6" t="s">
        <v>69</v>
      </c>
      <c r="B197" s="7">
        <f t="shared" si="6"/>
        <v>84.458611268575837</v>
      </c>
      <c r="C197" s="12">
        <f>VLOOKUP(A197,[3]Summary!$B$5:$G$69,2,FALSE)</f>
        <v>52</v>
      </c>
      <c r="D197" s="16">
        <f>(1-(2856/5802))*VLOOKUP(A197,[2]COUNTY_LVL!$A$1:$L$65536,11,FALSE)</f>
        <v>32.458611268575837</v>
      </c>
      <c r="E197" s="8">
        <f t="shared" si="7"/>
        <v>0.38431381692221334</v>
      </c>
      <c r="F197" s="8">
        <f t="shared" si="8"/>
        <v>3.7752090750755485E-3</v>
      </c>
    </row>
    <row r="198" spans="1:6" x14ac:dyDescent="0.35">
      <c r="A198" s="6" t="s">
        <v>70</v>
      </c>
      <c r="B198" s="7">
        <f t="shared" si="6"/>
        <v>1816.3544628454222</v>
      </c>
      <c r="C198" s="12">
        <f>VLOOKUP(A198,[3]Summary!$B$5:$G$69,2,FALSE)</f>
        <v>1136</v>
      </c>
      <c r="D198" s="16">
        <f>(1-(2856/5802))*VLOOKUP(A198,[2]COUNTY_LVL!$A$1:$L$65536,11,FALSE)</f>
        <v>680.35446284542218</v>
      </c>
      <c r="E198" s="8">
        <f t="shared" si="7"/>
        <v>0.37457141585657699</v>
      </c>
      <c r="F198" s="8">
        <f t="shared" si="8"/>
        <v>7.9130937585392358E-2</v>
      </c>
    </row>
    <row r="199" spans="1:6" x14ac:dyDescent="0.35">
      <c r="A199" s="6" t="s">
        <v>71</v>
      </c>
      <c r="B199" s="7">
        <f t="shared" si="6"/>
        <v>136.71537868099443</v>
      </c>
      <c r="C199" s="12">
        <f>VLOOKUP(A199,[3]Summary!$B$5:$G$69,2,FALSE)</f>
        <v>69</v>
      </c>
      <c r="D199" s="16">
        <f>(1-(2856/5802))*VLOOKUP(A199,[2]COUNTY_LVL!$A$1:$L$65536,11,FALSE)</f>
        <v>67.715378680994419</v>
      </c>
      <c r="E199" s="8">
        <f t="shared" si="7"/>
        <v>0.49530184046813391</v>
      </c>
      <c r="F199" s="8">
        <f t="shared" si="8"/>
        <v>7.8758672083472647E-3</v>
      </c>
    </row>
    <row r="200" spans="1:6" x14ac:dyDescent="0.35">
      <c r="A200" s="6" t="s">
        <v>8</v>
      </c>
      <c r="B200" s="7">
        <f t="shared" si="6"/>
        <v>35396.831437435365</v>
      </c>
      <c r="C200" s="7">
        <f>'State of Colorado'!C5</f>
        <v>26799</v>
      </c>
      <c r="D200" s="7">
        <f>'State of Colorado'!D5</f>
        <v>8597.8314374353649</v>
      </c>
      <c r="E200" s="8">
        <f t="shared" si="7"/>
        <v>0.24289833548045708</v>
      </c>
      <c r="F200" s="8">
        <f t="shared" si="8"/>
        <v>1</v>
      </c>
    </row>
    <row r="201" spans="1:6" x14ac:dyDescent="0.35">
      <c r="A201" s="44" t="s">
        <v>11</v>
      </c>
      <c r="B201" s="44"/>
      <c r="C201" s="44"/>
      <c r="D201" s="44"/>
      <c r="E201" s="44"/>
      <c r="F201" s="44"/>
    </row>
    <row r="202" spans="1:6" x14ac:dyDescent="0.35">
      <c r="A202" s="6" t="s">
        <v>9</v>
      </c>
      <c r="B202" s="7">
        <f>C202+D202</f>
        <v>77062.697604372952</v>
      </c>
      <c r="C202" s="7">
        <f>C4+C70+C136</f>
        <v>72752.833333333328</v>
      </c>
      <c r="D202" s="7">
        <f>D4+D70+D136</f>
        <v>4309.8642710396171</v>
      </c>
      <c r="E202" s="8">
        <f>D202/B202</f>
        <v>5.592672466730586E-2</v>
      </c>
      <c r="F202" s="8">
        <f>D202/$D$266</f>
        <v>9.7003840248834322E-2</v>
      </c>
    </row>
    <row r="203" spans="1:6" x14ac:dyDescent="0.35">
      <c r="A203" s="6" t="s">
        <v>17</v>
      </c>
      <c r="B203" s="7">
        <f t="shared" si="6"/>
        <v>2922.5073264456764</v>
      </c>
      <c r="C203" s="7">
        <f t="shared" ref="C203:D266" si="9">C5+C71+C137</f>
        <v>2794.6666666666665</v>
      </c>
      <c r="D203" s="7">
        <f t="shared" si="9"/>
        <v>127.84065977900991</v>
      </c>
      <c r="E203" s="8">
        <f t="shared" ref="E203:E266" si="10">D203/B203</f>
        <v>4.3743486499480712E-2</v>
      </c>
      <c r="F203" s="8">
        <f t="shared" ref="F203:F266" si="11">D203/$D$266</f>
        <v>2.8773609001652629E-3</v>
      </c>
    </row>
    <row r="204" spans="1:6" x14ac:dyDescent="0.35">
      <c r="A204" s="6" t="s">
        <v>10</v>
      </c>
      <c r="B204" s="7">
        <f t="shared" ref="B204:B266" si="12">C204+D204</f>
        <v>72532.719347214443</v>
      </c>
      <c r="C204" s="7">
        <f t="shared" si="9"/>
        <v>66218.25</v>
      </c>
      <c r="D204" s="7">
        <f t="shared" si="9"/>
        <v>6314.4693472144454</v>
      </c>
      <c r="E204" s="8">
        <f t="shared" si="10"/>
        <v>8.7056840058443871E-2</v>
      </c>
      <c r="F204" s="8">
        <f t="shared" si="11"/>
        <v>0.14212228907746982</v>
      </c>
    </row>
    <row r="205" spans="1:6" x14ac:dyDescent="0.35">
      <c r="A205" s="6" t="s">
        <v>18</v>
      </c>
      <c r="B205" s="7">
        <f t="shared" si="12"/>
        <v>1629.3475157233274</v>
      </c>
      <c r="C205" s="7">
        <f t="shared" si="9"/>
        <v>1533.5</v>
      </c>
      <c r="D205" s="7">
        <f t="shared" si="9"/>
        <v>95.847515723327405</v>
      </c>
      <c r="E205" s="8">
        <f t="shared" si="10"/>
        <v>5.8825704644584156E-2</v>
      </c>
      <c r="F205" s="8">
        <f t="shared" si="11"/>
        <v>2.1572784010737635E-3</v>
      </c>
    </row>
    <row r="206" spans="1:6" x14ac:dyDescent="0.35">
      <c r="A206" s="6" t="s">
        <v>19</v>
      </c>
      <c r="B206" s="7">
        <f t="shared" si="12"/>
        <v>620.60386333718941</v>
      </c>
      <c r="C206" s="7">
        <f t="shared" si="9"/>
        <v>589.25</v>
      </c>
      <c r="D206" s="7">
        <f t="shared" si="9"/>
        <v>31.353863337189356</v>
      </c>
      <c r="E206" s="8">
        <f t="shared" si="10"/>
        <v>5.0521540695201934E-2</v>
      </c>
      <c r="F206" s="8">
        <f t="shared" si="11"/>
        <v>7.0569395207678966E-4</v>
      </c>
    </row>
    <row r="207" spans="1:6" x14ac:dyDescent="0.35">
      <c r="A207" s="6" t="s">
        <v>20</v>
      </c>
      <c r="B207" s="7">
        <f t="shared" si="12"/>
        <v>769.5366839799126</v>
      </c>
      <c r="C207" s="7">
        <f t="shared" si="9"/>
        <v>659.66666666666663</v>
      </c>
      <c r="D207" s="7">
        <f t="shared" si="9"/>
        <v>109.87001731324601</v>
      </c>
      <c r="E207" s="8">
        <f t="shared" si="10"/>
        <v>0.14277424273657366</v>
      </c>
      <c r="F207" s="8">
        <f t="shared" si="11"/>
        <v>2.4728884571160567E-3</v>
      </c>
    </row>
    <row r="208" spans="1:6" x14ac:dyDescent="0.35">
      <c r="A208" s="6" t="s">
        <v>21</v>
      </c>
      <c r="B208" s="7">
        <f t="shared" si="12"/>
        <v>22505.44167076506</v>
      </c>
      <c r="C208" s="7">
        <f t="shared" si="9"/>
        <v>21100.083333333332</v>
      </c>
      <c r="D208" s="7">
        <f t="shared" si="9"/>
        <v>1405.3583374317282</v>
      </c>
      <c r="E208" s="8">
        <f t="shared" si="10"/>
        <v>6.2445268037432555E-2</v>
      </c>
      <c r="F208" s="8">
        <f t="shared" si="11"/>
        <v>3.1630962620479618E-2</v>
      </c>
    </row>
    <row r="209" spans="1:6" x14ac:dyDescent="0.35">
      <c r="A209" s="6" t="s">
        <v>22</v>
      </c>
      <c r="B209" s="7">
        <f t="shared" si="12"/>
        <v>4068.610142051451</v>
      </c>
      <c r="C209" s="7">
        <f t="shared" si="9"/>
        <v>3529.083333333333</v>
      </c>
      <c r="D209" s="7">
        <f t="shared" si="9"/>
        <v>539.5268087181181</v>
      </c>
      <c r="E209" s="8">
        <f t="shared" si="10"/>
        <v>0.13260715327374203</v>
      </c>
      <c r="F209" s="8">
        <f t="shared" si="11"/>
        <v>1.2143345839109521E-2</v>
      </c>
    </row>
    <row r="210" spans="1:6" x14ac:dyDescent="0.35">
      <c r="A210" s="6" t="s">
        <v>23</v>
      </c>
      <c r="B210" s="7">
        <f t="shared" si="12"/>
        <v>1743.6276884828862</v>
      </c>
      <c r="C210" s="7">
        <f t="shared" si="9"/>
        <v>1600.3333333333333</v>
      </c>
      <c r="D210" s="7">
        <f t="shared" si="9"/>
        <v>143.29435514955287</v>
      </c>
      <c r="E210" s="8">
        <f t="shared" si="10"/>
        <v>8.2181738737030455E-2</v>
      </c>
      <c r="F210" s="8">
        <f t="shared" si="11"/>
        <v>3.2251834074890715E-3</v>
      </c>
    </row>
    <row r="211" spans="1:6" x14ac:dyDescent="0.35">
      <c r="A211" s="6" t="s">
        <v>24</v>
      </c>
      <c r="B211" s="7">
        <f t="shared" si="12"/>
        <v>277.28882932560697</v>
      </c>
      <c r="C211" s="7">
        <f>C13+C79+C145</f>
        <v>246.25</v>
      </c>
      <c r="D211" s="7">
        <f>D13+D79+D145</f>
        <v>31.038829325606962</v>
      </c>
      <c r="E211" s="8">
        <f t="shared" si="10"/>
        <v>0.11193681837489225</v>
      </c>
      <c r="F211" s="8">
        <f t="shared" si="11"/>
        <v>6.9860335548008602E-4</v>
      </c>
    </row>
    <row r="212" spans="1:6" x14ac:dyDescent="0.35">
      <c r="A212" s="6" t="s">
        <v>72</v>
      </c>
      <c r="B212" s="7">
        <f t="shared" si="12"/>
        <v>497.14164865077862</v>
      </c>
      <c r="C212" s="7">
        <f t="shared" si="9"/>
        <v>489.33333333333331</v>
      </c>
      <c r="D212" s="7">
        <f t="shared" si="9"/>
        <v>7.8083153174452953</v>
      </c>
      <c r="E212" s="8">
        <f t="shared" si="10"/>
        <v>1.5706419566006453E-2</v>
      </c>
      <c r="F212" s="8">
        <f t="shared" si="11"/>
        <v>1.7574487826812284E-4</v>
      </c>
    </row>
    <row r="213" spans="1:6" x14ac:dyDescent="0.35">
      <c r="A213" s="6" t="s">
        <v>25</v>
      </c>
      <c r="B213" s="7">
        <f t="shared" si="12"/>
        <v>1451.2528587764436</v>
      </c>
      <c r="C213" s="7">
        <f t="shared" si="9"/>
        <v>1382.9166666666667</v>
      </c>
      <c r="D213" s="7">
        <f t="shared" si="9"/>
        <v>68.336192109777016</v>
      </c>
      <c r="E213" s="8">
        <f t="shared" si="10"/>
        <v>4.7087722650476983E-2</v>
      </c>
      <c r="F213" s="8">
        <f t="shared" si="11"/>
        <v>1.5380700286024224E-3</v>
      </c>
    </row>
    <row r="214" spans="1:6" x14ac:dyDescent="0.35">
      <c r="A214" s="6" t="s">
        <v>26</v>
      </c>
      <c r="B214" s="7">
        <f t="shared" si="12"/>
        <v>659.50202773677984</v>
      </c>
      <c r="C214" s="7">
        <f t="shared" si="9"/>
        <v>630.33333333333337</v>
      </c>
      <c r="D214" s="7">
        <f t="shared" si="9"/>
        <v>29.168694403446487</v>
      </c>
      <c r="E214" s="8">
        <f t="shared" si="10"/>
        <v>4.4228361971145116E-2</v>
      </c>
      <c r="F214" s="8">
        <f t="shared" si="11"/>
        <v>6.5651148023194484E-4</v>
      </c>
    </row>
    <row r="215" spans="1:6" x14ac:dyDescent="0.35">
      <c r="A215" s="6" t="s">
        <v>27</v>
      </c>
      <c r="B215" s="7">
        <f t="shared" si="12"/>
        <v>618.69177732190053</v>
      </c>
      <c r="C215" s="7">
        <f t="shared" si="9"/>
        <v>520.25</v>
      </c>
      <c r="D215" s="7">
        <f t="shared" si="9"/>
        <v>98.441777321900531</v>
      </c>
      <c r="E215" s="8">
        <f t="shared" si="10"/>
        <v>0.15911279401193987</v>
      </c>
      <c r="F215" s="8">
        <f t="shared" si="11"/>
        <v>2.2156684852726264E-3</v>
      </c>
    </row>
    <row r="216" spans="1:6" x14ac:dyDescent="0.35">
      <c r="A216" s="6" t="s">
        <v>28</v>
      </c>
      <c r="B216" s="7">
        <f t="shared" si="12"/>
        <v>378.65314716312059</v>
      </c>
      <c r="C216" s="7">
        <f t="shared" si="9"/>
        <v>344.41666666666669</v>
      </c>
      <c r="D216" s="7">
        <f t="shared" si="9"/>
        <v>34.2364804964539</v>
      </c>
      <c r="E216" s="8">
        <f t="shared" si="10"/>
        <v>9.0416468879116724E-2</v>
      </c>
      <c r="F216" s="8">
        <f t="shared" si="11"/>
        <v>7.705741702996239E-4</v>
      </c>
    </row>
    <row r="217" spans="1:6" x14ac:dyDescent="0.35">
      <c r="A217" s="6" t="s">
        <v>29</v>
      </c>
      <c r="B217" s="7">
        <f t="shared" si="12"/>
        <v>4785.1838509758481</v>
      </c>
      <c r="C217" s="7">
        <f t="shared" si="9"/>
        <v>4144.75</v>
      </c>
      <c r="D217" s="7">
        <f t="shared" si="9"/>
        <v>640.43385097584849</v>
      </c>
      <c r="E217" s="8">
        <f t="shared" si="10"/>
        <v>0.13383683279906666</v>
      </c>
      <c r="F217" s="8">
        <f t="shared" si="11"/>
        <v>1.4414501029059416E-2</v>
      </c>
    </row>
    <row r="218" spans="1:6" x14ac:dyDescent="0.35">
      <c r="A218" s="6" t="s">
        <v>30</v>
      </c>
      <c r="B218" s="7">
        <f t="shared" si="12"/>
        <v>86877.976441568695</v>
      </c>
      <c r="C218" s="7">
        <f t="shared" si="9"/>
        <v>81894.083333333328</v>
      </c>
      <c r="D218" s="7">
        <f t="shared" si="9"/>
        <v>4983.8931082353629</v>
      </c>
      <c r="E218" s="8">
        <f t="shared" si="10"/>
        <v>5.7366588315824411E-2</v>
      </c>
      <c r="F218" s="8">
        <f t="shared" si="11"/>
        <v>0.11217447707974131</v>
      </c>
    </row>
    <row r="219" spans="1:6" x14ac:dyDescent="0.35">
      <c r="A219" s="6" t="s">
        <v>31</v>
      </c>
      <c r="B219" s="7">
        <f t="shared" si="12"/>
        <v>257.91879353065019</v>
      </c>
      <c r="C219" s="7">
        <f t="shared" si="9"/>
        <v>241.54761904761907</v>
      </c>
      <c r="D219" s="7">
        <f t="shared" si="9"/>
        <v>16.371174483031098</v>
      </c>
      <c r="E219" s="8">
        <f t="shared" si="10"/>
        <v>6.3474143388025747E-2</v>
      </c>
      <c r="F219" s="8">
        <f t="shared" si="11"/>
        <v>3.6847257694606493E-4</v>
      </c>
    </row>
    <row r="220" spans="1:6" x14ac:dyDescent="0.35">
      <c r="A220" s="6" t="s">
        <v>32</v>
      </c>
      <c r="B220" s="7">
        <f t="shared" si="12"/>
        <v>14770.455778787811</v>
      </c>
      <c r="C220" s="7">
        <f t="shared" si="9"/>
        <v>13847.083333333332</v>
      </c>
      <c r="D220" s="7">
        <f t="shared" si="9"/>
        <v>923.37244545447868</v>
      </c>
      <c r="E220" s="8">
        <f t="shared" si="10"/>
        <v>6.2514824138369174E-2</v>
      </c>
      <c r="F220" s="8">
        <f t="shared" si="11"/>
        <v>2.0782713226241731E-2</v>
      </c>
    </row>
    <row r="221" spans="1:6" x14ac:dyDescent="0.35">
      <c r="A221" s="6" t="s">
        <v>33</v>
      </c>
      <c r="B221" s="7">
        <f t="shared" si="12"/>
        <v>4290.1944928180665</v>
      </c>
      <c r="C221" s="7">
        <f t="shared" si="9"/>
        <v>4127.833333333333</v>
      </c>
      <c r="D221" s="7">
        <f t="shared" si="9"/>
        <v>162.36115948473318</v>
      </c>
      <c r="E221" s="8">
        <f t="shared" si="10"/>
        <v>3.7844708382459437E-2</v>
      </c>
      <c r="F221" s="8">
        <f t="shared" si="11"/>
        <v>3.6543276044916995E-3</v>
      </c>
    </row>
    <row r="222" spans="1:6" x14ac:dyDescent="0.35">
      <c r="A222" s="6" t="s">
        <v>73</v>
      </c>
      <c r="B222" s="7">
        <f t="shared" si="12"/>
        <v>79095.147174106649</v>
      </c>
      <c r="C222" s="7">
        <f t="shared" si="9"/>
        <v>74975.75</v>
      </c>
      <c r="D222" s="7">
        <f t="shared" si="9"/>
        <v>4119.3971741066553</v>
      </c>
      <c r="E222" s="8">
        <f t="shared" si="10"/>
        <v>5.2081541299100344E-2</v>
      </c>
      <c r="F222" s="8">
        <f t="shared" si="11"/>
        <v>9.2716921060289309E-2</v>
      </c>
    </row>
    <row r="223" spans="1:6" x14ac:dyDescent="0.35">
      <c r="A223" s="6" t="s">
        <v>34</v>
      </c>
      <c r="B223" s="7">
        <f t="shared" si="12"/>
        <v>1721.2131866976413</v>
      </c>
      <c r="C223" s="7">
        <f t="shared" si="9"/>
        <v>1517.25</v>
      </c>
      <c r="D223" s="7">
        <f t="shared" si="9"/>
        <v>203.96318669764125</v>
      </c>
      <c r="E223" s="8">
        <f t="shared" si="10"/>
        <v>0.11849966539529577</v>
      </c>
      <c r="F223" s="8">
        <f t="shared" si="11"/>
        <v>4.5906810829308576E-3</v>
      </c>
    </row>
    <row r="224" spans="1:6" x14ac:dyDescent="0.35">
      <c r="A224" s="6" t="s">
        <v>35</v>
      </c>
      <c r="B224" s="7">
        <f t="shared" si="12"/>
        <v>5356.5874961455447</v>
      </c>
      <c r="C224" s="7">
        <f t="shared" si="9"/>
        <v>4979.8333333333339</v>
      </c>
      <c r="D224" s="7">
        <f t="shared" si="9"/>
        <v>376.75416281221089</v>
      </c>
      <c r="E224" s="8">
        <f t="shared" si="10"/>
        <v>7.033473514309492E-2</v>
      </c>
      <c r="F224" s="8">
        <f t="shared" si="11"/>
        <v>8.4797567450316299E-3</v>
      </c>
    </row>
    <row r="225" spans="1:6" x14ac:dyDescent="0.35">
      <c r="A225" s="6" t="s">
        <v>36</v>
      </c>
      <c r="B225" s="7">
        <f t="shared" si="12"/>
        <v>8878.5557440644334</v>
      </c>
      <c r="C225" s="7">
        <f t="shared" si="9"/>
        <v>7422.583333333333</v>
      </c>
      <c r="D225" s="7">
        <f t="shared" si="9"/>
        <v>1455.972410731101</v>
      </c>
      <c r="E225" s="8">
        <f t="shared" si="10"/>
        <v>0.16398752823109322</v>
      </c>
      <c r="F225" s="8">
        <f t="shared" si="11"/>
        <v>3.2770153827420066E-2</v>
      </c>
    </row>
    <row r="226" spans="1:6" x14ac:dyDescent="0.35">
      <c r="A226" s="6" t="s">
        <v>37</v>
      </c>
      <c r="B226" s="7">
        <f t="shared" si="12"/>
        <v>375.67485075288511</v>
      </c>
      <c r="C226" s="7">
        <f t="shared" si="9"/>
        <v>371</v>
      </c>
      <c r="D226" s="7">
        <f t="shared" si="9"/>
        <v>4.6748507528851073</v>
      </c>
      <c r="E226" s="8">
        <f t="shared" si="10"/>
        <v>1.2443874652552065E-2</v>
      </c>
      <c r="F226" s="8">
        <f t="shared" si="11"/>
        <v>1.0521873708812241E-4</v>
      </c>
    </row>
    <row r="227" spans="1:6" x14ac:dyDescent="0.35">
      <c r="A227" s="6" t="s">
        <v>38</v>
      </c>
      <c r="B227" s="7">
        <f t="shared" si="12"/>
        <v>923.50316474571127</v>
      </c>
      <c r="C227" s="7">
        <f t="shared" si="9"/>
        <v>877.33333333333326</v>
      </c>
      <c r="D227" s="7">
        <f t="shared" si="9"/>
        <v>46.169831412378002</v>
      </c>
      <c r="E227" s="8">
        <f t="shared" si="10"/>
        <v>4.9994231936488241E-2</v>
      </c>
      <c r="F227" s="8">
        <f t="shared" si="11"/>
        <v>1.0391628759022606E-3</v>
      </c>
    </row>
    <row r="228" spans="1:6" x14ac:dyDescent="0.35">
      <c r="A228" s="6" t="s">
        <v>39</v>
      </c>
      <c r="B228" s="7">
        <f t="shared" si="12"/>
        <v>1681.87978574514</v>
      </c>
      <c r="C228" s="7">
        <f t="shared" si="9"/>
        <v>1560.3333333333335</v>
      </c>
      <c r="D228" s="7">
        <f t="shared" si="9"/>
        <v>121.54645241180647</v>
      </c>
      <c r="E228" s="8">
        <f t="shared" si="10"/>
        <v>7.2268216457549328E-2</v>
      </c>
      <c r="F228" s="8">
        <f t="shared" si="11"/>
        <v>2.7356946555821219E-3</v>
      </c>
    </row>
    <row r="229" spans="1:6" x14ac:dyDescent="0.35">
      <c r="A229" s="6" t="s">
        <v>40</v>
      </c>
      <c r="B229" s="7">
        <f t="shared" si="12"/>
        <v>53.537772888053752</v>
      </c>
      <c r="C229" s="7">
        <f>C31+C163</f>
        <v>48.25</v>
      </c>
      <c r="D229" s="7">
        <f>D31+D163</f>
        <v>5.2877728880537518</v>
      </c>
      <c r="E229" s="8">
        <f t="shared" si="10"/>
        <v>9.8767143323469267E-2</v>
      </c>
      <c r="F229" s="8">
        <f t="shared" si="11"/>
        <v>1.1901402091745094E-4</v>
      </c>
    </row>
    <row r="230" spans="1:6" x14ac:dyDescent="0.35">
      <c r="A230" s="6" t="s">
        <v>41</v>
      </c>
      <c r="B230" s="7">
        <f t="shared" si="12"/>
        <v>978.16455635214299</v>
      </c>
      <c r="C230" s="7">
        <f t="shared" si="9"/>
        <v>924.16666666666663</v>
      </c>
      <c r="D230" s="7">
        <f t="shared" ref="D230:D266" si="13">D32+D98+D164</f>
        <v>53.997889685476409</v>
      </c>
      <c r="E230" s="8">
        <f t="shared" si="10"/>
        <v>5.5203277745873428E-2</v>
      </c>
      <c r="F230" s="8">
        <f t="shared" si="11"/>
        <v>1.2153521167757404E-3</v>
      </c>
    </row>
    <row r="231" spans="1:6" x14ac:dyDescent="0.35">
      <c r="A231" s="6" t="s">
        <v>42</v>
      </c>
      <c r="B231" s="7">
        <f t="shared" si="12"/>
        <v>134.41943418820463</v>
      </c>
      <c r="C231" s="7">
        <f>C33+C99+C165</f>
        <v>130.08333333333331</v>
      </c>
      <c r="D231" s="7">
        <f>D33+D99+D165</f>
        <v>4.336100854871316</v>
      </c>
      <c r="E231" s="8">
        <f t="shared" si="10"/>
        <v>3.2257990677153223E-2</v>
      </c>
      <c r="F231" s="8">
        <f t="shared" si="11"/>
        <v>9.759435754279805E-5</v>
      </c>
    </row>
    <row r="232" spans="1:6" x14ac:dyDescent="0.35">
      <c r="A232" s="6" t="s">
        <v>43</v>
      </c>
      <c r="B232" s="7">
        <f t="shared" si="12"/>
        <v>44228.665693312854</v>
      </c>
      <c r="C232" s="7">
        <f t="shared" si="9"/>
        <v>38233.666666666664</v>
      </c>
      <c r="D232" s="7">
        <f t="shared" si="13"/>
        <v>5994.9990266461928</v>
      </c>
      <c r="E232" s="8">
        <f t="shared" si="10"/>
        <v>0.13554555473629415</v>
      </c>
      <c r="F232" s="8">
        <f t="shared" si="11"/>
        <v>0.13493184269870917</v>
      </c>
    </row>
    <row r="233" spans="1:6" x14ac:dyDescent="0.35">
      <c r="A233" s="6" t="s">
        <v>44</v>
      </c>
      <c r="B233" s="7">
        <f t="shared" si="12"/>
        <v>239.99525239498831</v>
      </c>
      <c r="C233" s="7">
        <f>C35+C101+C167</f>
        <v>216.36111111111111</v>
      </c>
      <c r="D233" s="7">
        <f t="shared" si="13"/>
        <v>23.634141283877199</v>
      </c>
      <c r="E233" s="8">
        <f t="shared" si="10"/>
        <v>9.8477536734683915E-2</v>
      </c>
      <c r="F233" s="8">
        <f t="shared" si="11"/>
        <v>5.319430778655558E-4</v>
      </c>
    </row>
    <row r="234" spans="1:6" x14ac:dyDescent="0.35">
      <c r="A234" s="6" t="s">
        <v>74</v>
      </c>
      <c r="B234" s="7">
        <f t="shared" si="12"/>
        <v>1248.7266440755827</v>
      </c>
      <c r="C234" s="7">
        <f t="shared" si="9"/>
        <v>1108.9166666666667</v>
      </c>
      <c r="D234" s="7">
        <f t="shared" si="13"/>
        <v>139.80997740891593</v>
      </c>
      <c r="E234" s="8">
        <f t="shared" si="10"/>
        <v>0.1119620359445566</v>
      </c>
      <c r="F234" s="8">
        <f t="shared" si="11"/>
        <v>3.1467591229958135E-3</v>
      </c>
    </row>
    <row r="235" spans="1:6" x14ac:dyDescent="0.35">
      <c r="A235" s="6" t="s">
        <v>75</v>
      </c>
      <c r="B235" s="7">
        <f t="shared" si="12"/>
        <v>5486.8361777674027</v>
      </c>
      <c r="C235" s="7">
        <f t="shared" si="9"/>
        <v>5079.666666666667</v>
      </c>
      <c r="D235" s="7">
        <f t="shared" si="13"/>
        <v>407.16951110073563</v>
      </c>
      <c r="E235" s="8">
        <f t="shared" si="10"/>
        <v>7.4208432311243744E-2</v>
      </c>
      <c r="F235" s="8">
        <f t="shared" si="11"/>
        <v>9.1643271632506282E-3</v>
      </c>
    </row>
    <row r="236" spans="1:6" x14ac:dyDescent="0.35">
      <c r="A236" s="6" t="s">
        <v>45</v>
      </c>
      <c r="B236" s="7">
        <f t="shared" si="12"/>
        <v>843.73421600370023</v>
      </c>
      <c r="C236" s="7">
        <f t="shared" si="9"/>
        <v>784.91666666666663</v>
      </c>
      <c r="D236" s="7">
        <f t="shared" si="13"/>
        <v>58.817549337033611</v>
      </c>
      <c r="E236" s="8">
        <f t="shared" si="10"/>
        <v>6.9710992183794132E-2</v>
      </c>
      <c r="F236" s="8">
        <f t="shared" si="11"/>
        <v>1.3238301257086371E-3</v>
      </c>
    </row>
    <row r="237" spans="1:6" x14ac:dyDescent="0.35">
      <c r="A237" s="6" t="s">
        <v>46</v>
      </c>
      <c r="B237" s="7">
        <f t="shared" si="12"/>
        <v>27773.387107893832</v>
      </c>
      <c r="C237" s="7">
        <f t="shared" si="9"/>
        <v>26777.333333333336</v>
      </c>
      <c r="D237" s="7">
        <f t="shared" si="13"/>
        <v>996.05377456049632</v>
      </c>
      <c r="E237" s="8">
        <f t="shared" si="10"/>
        <v>3.5863604633134392E-2</v>
      </c>
      <c r="F237" s="8">
        <f t="shared" si="11"/>
        <v>2.2418580992437629E-2</v>
      </c>
    </row>
    <row r="238" spans="1:6" x14ac:dyDescent="0.35">
      <c r="A238" s="6" t="s">
        <v>76</v>
      </c>
      <c r="B238" s="7">
        <f t="shared" si="12"/>
        <v>2151.8538433922376</v>
      </c>
      <c r="C238" s="7">
        <f t="shared" si="9"/>
        <v>2023.5</v>
      </c>
      <c r="D238" s="7">
        <f t="shared" si="13"/>
        <v>128.35384339223742</v>
      </c>
      <c r="E238" s="8">
        <f t="shared" si="10"/>
        <v>5.9648030365248753E-2</v>
      </c>
      <c r="F238" s="8">
        <f t="shared" si="11"/>
        <v>2.8889113291591284E-3</v>
      </c>
    </row>
    <row r="239" spans="1:6" x14ac:dyDescent="0.35">
      <c r="A239" s="6" t="s">
        <v>47</v>
      </c>
      <c r="B239" s="7">
        <f t="shared" si="12"/>
        <v>729.50668841127072</v>
      </c>
      <c r="C239" s="7">
        <f t="shared" si="9"/>
        <v>637.08333333333326</v>
      </c>
      <c r="D239" s="7">
        <f t="shared" si="13"/>
        <v>92.423355077937515</v>
      </c>
      <c r="E239" s="8">
        <f t="shared" si="10"/>
        <v>0.12669295092991995</v>
      </c>
      <c r="F239" s="8">
        <f t="shared" si="11"/>
        <v>2.0802094468462041E-3</v>
      </c>
    </row>
    <row r="240" spans="1:6" x14ac:dyDescent="0.35">
      <c r="A240" s="6" t="s">
        <v>48</v>
      </c>
      <c r="B240" s="7">
        <f t="shared" si="12"/>
        <v>2439.2444309124226</v>
      </c>
      <c r="C240" s="7">
        <f t="shared" si="9"/>
        <v>2055.333333333333</v>
      </c>
      <c r="D240" s="7">
        <f t="shared" si="13"/>
        <v>383.91109757908964</v>
      </c>
      <c r="E240" s="8">
        <f t="shared" si="10"/>
        <v>0.15738935086365413</v>
      </c>
      <c r="F240" s="8">
        <f t="shared" si="11"/>
        <v>8.6408407405213928E-3</v>
      </c>
    </row>
    <row r="241" spans="1:6" x14ac:dyDescent="0.35">
      <c r="A241" s="6" t="s">
        <v>49</v>
      </c>
      <c r="B241" s="7">
        <f t="shared" si="12"/>
        <v>20567.25789046819</v>
      </c>
      <c r="C241" s="7">
        <f t="shared" si="9"/>
        <v>18275.416666666668</v>
      </c>
      <c r="D241" s="7">
        <f t="shared" si="13"/>
        <v>2291.8412238015217</v>
      </c>
      <c r="E241" s="8">
        <f t="shared" si="10"/>
        <v>0.11143154016966286</v>
      </c>
      <c r="F241" s="8">
        <f t="shared" si="11"/>
        <v>5.1583387774694067E-2</v>
      </c>
    </row>
    <row r="242" spans="1:6" x14ac:dyDescent="0.35">
      <c r="A242" s="6" t="s">
        <v>50</v>
      </c>
      <c r="B242" s="7">
        <f t="shared" si="12"/>
        <v>54.36779156195567</v>
      </c>
      <c r="C242" s="7">
        <f>C44+C176</f>
        <v>52.166666666666664</v>
      </c>
      <c r="D242" s="7">
        <f>D44+D176</f>
        <v>2.2011248952890021</v>
      </c>
      <c r="E242" s="8">
        <f t="shared" si="10"/>
        <v>4.0485825008740255E-2</v>
      </c>
      <c r="F242" s="8">
        <f t="shared" si="11"/>
        <v>4.9541599058023753E-5</v>
      </c>
    </row>
    <row r="243" spans="1:6" x14ac:dyDescent="0.35">
      <c r="A243" s="6" t="s">
        <v>51</v>
      </c>
      <c r="B243" s="7">
        <f t="shared" si="12"/>
        <v>2002.7722958266481</v>
      </c>
      <c r="C243" s="7">
        <f t="shared" si="9"/>
        <v>1646.5833333333333</v>
      </c>
      <c r="D243" s="7">
        <f t="shared" si="13"/>
        <v>356.18896249331499</v>
      </c>
      <c r="E243" s="8">
        <f t="shared" si="10"/>
        <v>0.17784795767124256</v>
      </c>
      <c r="F243" s="8">
        <f t="shared" si="11"/>
        <v>8.0168875498636237E-3</v>
      </c>
    </row>
    <row r="244" spans="1:6" x14ac:dyDescent="0.35">
      <c r="A244" s="6" t="s">
        <v>52</v>
      </c>
      <c r="B244" s="7">
        <f t="shared" si="12"/>
        <v>4053.7877618334296</v>
      </c>
      <c r="C244" s="7">
        <f t="shared" si="9"/>
        <v>3851.25</v>
      </c>
      <c r="D244" s="7">
        <f t="shared" si="13"/>
        <v>202.53776183342978</v>
      </c>
      <c r="E244" s="8">
        <f t="shared" si="10"/>
        <v>4.9962596399429376E-2</v>
      </c>
      <c r="F244" s="8">
        <f t="shared" si="11"/>
        <v>4.5585984749601594E-3</v>
      </c>
    </row>
    <row r="245" spans="1:6" x14ac:dyDescent="0.35">
      <c r="A245" s="6" t="s">
        <v>53</v>
      </c>
      <c r="B245" s="7">
        <f t="shared" si="12"/>
        <v>6563.1330759308757</v>
      </c>
      <c r="C245" s="7">
        <f t="shared" si="9"/>
        <v>5709.0833333333339</v>
      </c>
      <c r="D245" s="7">
        <f t="shared" si="13"/>
        <v>854.04974259754204</v>
      </c>
      <c r="E245" s="8">
        <f t="shared" si="10"/>
        <v>0.13012835984228596</v>
      </c>
      <c r="F245" s="8">
        <f t="shared" si="11"/>
        <v>1.9222439405384352E-2</v>
      </c>
    </row>
    <row r="246" spans="1:6" x14ac:dyDescent="0.35">
      <c r="A246" s="6" t="s">
        <v>54</v>
      </c>
      <c r="B246" s="7">
        <f t="shared" si="12"/>
        <v>4700.7137227558642</v>
      </c>
      <c r="C246" s="7">
        <f t="shared" si="9"/>
        <v>4224.666666666667</v>
      </c>
      <c r="D246" s="7">
        <f t="shared" si="13"/>
        <v>476.04705608919755</v>
      </c>
      <c r="E246" s="8">
        <f t="shared" si="10"/>
        <v>0.10127122904436474</v>
      </c>
      <c r="F246" s="8">
        <f t="shared" si="11"/>
        <v>1.0714581637779819E-2</v>
      </c>
    </row>
    <row r="247" spans="1:6" x14ac:dyDescent="0.35">
      <c r="A247" s="6" t="s">
        <v>55</v>
      </c>
      <c r="B247" s="7">
        <f t="shared" si="12"/>
        <v>3428.4504401186059</v>
      </c>
      <c r="C247" s="7">
        <f t="shared" si="9"/>
        <v>3272.583333333333</v>
      </c>
      <c r="D247" s="7">
        <f t="shared" si="13"/>
        <v>155.86710678527265</v>
      </c>
      <c r="E247" s="8">
        <f t="shared" si="10"/>
        <v>4.5462843785450922E-2</v>
      </c>
      <c r="F247" s="8">
        <f t="shared" si="11"/>
        <v>3.5081633610237663E-3</v>
      </c>
    </row>
    <row r="248" spans="1:6" x14ac:dyDescent="0.35">
      <c r="A248" s="6" t="s">
        <v>56</v>
      </c>
      <c r="B248" s="7">
        <f t="shared" si="12"/>
        <v>416.28613863171569</v>
      </c>
      <c r="C248" s="7">
        <f t="shared" si="9"/>
        <v>324.5</v>
      </c>
      <c r="D248" s="7">
        <f t="shared" si="13"/>
        <v>91.786138631715687</v>
      </c>
      <c r="E248" s="8">
        <f t="shared" si="10"/>
        <v>0.22048809728185062</v>
      </c>
      <c r="F248" s="8">
        <f t="shared" si="11"/>
        <v>2.0658673612337676E-3</v>
      </c>
    </row>
    <row r="249" spans="1:6" x14ac:dyDescent="0.35">
      <c r="A249" s="6" t="s">
        <v>57</v>
      </c>
      <c r="B249" s="7">
        <f t="shared" si="12"/>
        <v>1271.6463344125809</v>
      </c>
      <c r="C249" s="7">
        <f t="shared" si="9"/>
        <v>1141.25</v>
      </c>
      <c r="D249" s="7">
        <f t="shared" si="13"/>
        <v>130.39633441258096</v>
      </c>
      <c r="E249" s="8">
        <f t="shared" si="10"/>
        <v>0.10254135201263778</v>
      </c>
      <c r="F249" s="8">
        <f t="shared" si="11"/>
        <v>2.9348824920976983E-3</v>
      </c>
    </row>
    <row r="250" spans="1:6" x14ac:dyDescent="0.35">
      <c r="A250" s="6" t="s">
        <v>58</v>
      </c>
      <c r="B250" s="7">
        <f t="shared" si="12"/>
        <v>633.01169927251965</v>
      </c>
      <c r="C250" s="7">
        <f t="shared" si="9"/>
        <v>557.91666666666663</v>
      </c>
      <c r="D250" s="7">
        <f t="shared" si="13"/>
        <v>75.095032605853021</v>
      </c>
      <c r="E250" s="8">
        <f t="shared" si="10"/>
        <v>0.1186313502454299</v>
      </c>
      <c r="F250" s="8">
        <f t="shared" si="11"/>
        <v>1.690193956994849E-3</v>
      </c>
    </row>
    <row r="251" spans="1:6" x14ac:dyDescent="0.35">
      <c r="A251" s="6" t="s">
        <v>59</v>
      </c>
      <c r="B251" s="7">
        <f t="shared" si="12"/>
        <v>792.83963949736972</v>
      </c>
      <c r="C251" s="7">
        <f t="shared" si="9"/>
        <v>739.5</v>
      </c>
      <c r="D251" s="7">
        <f t="shared" si="13"/>
        <v>53.339639497369667</v>
      </c>
      <c r="E251" s="8">
        <f t="shared" si="10"/>
        <v>6.7276706209070197E-2</v>
      </c>
      <c r="F251" s="8">
        <f t="shared" si="11"/>
        <v>1.2005366163155673E-3</v>
      </c>
    </row>
    <row r="252" spans="1:6" x14ac:dyDescent="0.35">
      <c r="A252" s="6" t="s">
        <v>60</v>
      </c>
      <c r="B252" s="7">
        <f t="shared" si="12"/>
        <v>2389.3865730583589</v>
      </c>
      <c r="C252" s="7">
        <f t="shared" si="9"/>
        <v>2285.5</v>
      </c>
      <c r="D252" s="7">
        <f t="shared" si="13"/>
        <v>103.88657305835892</v>
      </c>
      <c r="E252" s="8">
        <f t="shared" si="10"/>
        <v>4.3478344705598033E-2</v>
      </c>
      <c r="F252" s="8">
        <f t="shared" si="11"/>
        <v>2.3382166822903346E-3</v>
      </c>
    </row>
    <row r="253" spans="1:6" x14ac:dyDescent="0.35">
      <c r="A253" s="6" t="s">
        <v>61</v>
      </c>
      <c r="B253" s="7">
        <f t="shared" si="12"/>
        <v>26338.904713715474</v>
      </c>
      <c r="C253" s="7">
        <f t="shared" si="9"/>
        <v>25456.416666666664</v>
      </c>
      <c r="D253" s="7">
        <f t="shared" si="13"/>
        <v>882.48804704881024</v>
      </c>
      <c r="E253" s="8">
        <f t="shared" si="10"/>
        <v>3.3505115593864147E-2</v>
      </c>
      <c r="F253" s="8">
        <f t="shared" si="11"/>
        <v>1.9862511706610929E-2</v>
      </c>
    </row>
    <row r="254" spans="1:6" x14ac:dyDescent="0.35">
      <c r="A254" s="6" t="s">
        <v>77</v>
      </c>
      <c r="B254" s="7">
        <f t="shared" si="12"/>
        <v>812.45044996837782</v>
      </c>
      <c r="C254" s="7">
        <f t="shared" si="9"/>
        <v>640.33333333333337</v>
      </c>
      <c r="D254" s="7">
        <f t="shared" si="13"/>
        <v>172.1171166350444</v>
      </c>
      <c r="E254" s="8">
        <f t="shared" si="10"/>
        <v>0.21184937080377461</v>
      </c>
      <c r="F254" s="8">
        <f t="shared" si="11"/>
        <v>3.8739088370707436E-3</v>
      </c>
    </row>
    <row r="255" spans="1:6" x14ac:dyDescent="0.35">
      <c r="A255" s="6" t="s">
        <v>78</v>
      </c>
      <c r="B255" s="7">
        <f t="shared" si="12"/>
        <v>1916.0102051670722</v>
      </c>
      <c r="C255" s="7">
        <f t="shared" si="9"/>
        <v>1816.8333333333333</v>
      </c>
      <c r="D255" s="7">
        <f t="shared" si="13"/>
        <v>99.176871833738886</v>
      </c>
      <c r="E255" s="8">
        <f t="shared" si="10"/>
        <v>5.1762183503135814E-2</v>
      </c>
      <c r="F255" s="8">
        <f t="shared" si="11"/>
        <v>2.232213551685347E-3</v>
      </c>
    </row>
    <row r="256" spans="1:6" x14ac:dyDescent="0.35">
      <c r="A256" s="6" t="s">
        <v>62</v>
      </c>
      <c r="B256" s="7">
        <f t="shared" si="12"/>
        <v>2207.5892281688057</v>
      </c>
      <c r="C256" s="7">
        <f t="shared" si="9"/>
        <v>1600.5833333333333</v>
      </c>
      <c r="D256" s="7">
        <f t="shared" si="13"/>
        <v>607.00589483547242</v>
      </c>
      <c r="E256" s="8">
        <f t="shared" si="10"/>
        <v>0.2749632436551539</v>
      </c>
      <c r="F256" s="8">
        <f t="shared" si="11"/>
        <v>1.3662124640068425E-2</v>
      </c>
    </row>
    <row r="257" spans="1:6" x14ac:dyDescent="0.35">
      <c r="A257" s="6" t="s">
        <v>63</v>
      </c>
      <c r="B257" s="7">
        <f t="shared" si="12"/>
        <v>977.55686305796007</v>
      </c>
      <c r="C257" s="7">
        <f t="shared" si="9"/>
        <v>927</v>
      </c>
      <c r="D257" s="7">
        <f t="shared" si="13"/>
        <v>50.55686305796003</v>
      </c>
      <c r="E257" s="8">
        <f t="shared" si="10"/>
        <v>5.1717567507847853E-2</v>
      </c>
      <c r="F257" s="8">
        <f t="shared" si="11"/>
        <v>1.1379035531375479E-3</v>
      </c>
    </row>
    <row r="258" spans="1:6" x14ac:dyDescent="0.35">
      <c r="A258" s="6" t="s">
        <v>64</v>
      </c>
      <c r="B258" s="7">
        <f t="shared" si="12"/>
        <v>53.134523426749197</v>
      </c>
      <c r="C258" s="7">
        <f>C60+C192</f>
        <v>48.75</v>
      </c>
      <c r="D258" s="7">
        <f>D60+D192</f>
        <v>4.3845234267491957</v>
      </c>
      <c r="E258" s="8">
        <f t="shared" si="10"/>
        <v>8.2517413236869674E-2</v>
      </c>
      <c r="F258" s="8">
        <f t="shared" si="11"/>
        <v>9.8684223750057171E-5</v>
      </c>
    </row>
    <row r="259" spans="1:6" x14ac:dyDescent="0.35">
      <c r="A259" s="6" t="s">
        <v>65</v>
      </c>
      <c r="B259" s="7">
        <f t="shared" si="12"/>
        <v>754.59983337634412</v>
      </c>
      <c r="C259" s="7">
        <f t="shared" si="9"/>
        <v>602.33333333333337</v>
      </c>
      <c r="D259" s="7">
        <f t="shared" si="13"/>
        <v>152.26650004301078</v>
      </c>
      <c r="E259" s="8">
        <f t="shared" si="10"/>
        <v>0.20178443369344132</v>
      </c>
      <c r="F259" s="8">
        <f t="shared" si="11"/>
        <v>3.4271230638681914E-3</v>
      </c>
    </row>
    <row r="260" spans="1:6" x14ac:dyDescent="0.35">
      <c r="A260" s="6" t="s">
        <v>66</v>
      </c>
      <c r="B260" s="7">
        <f t="shared" si="12"/>
        <v>296.15563543726927</v>
      </c>
      <c r="C260" s="7">
        <f>C62+C194</f>
        <v>269.75</v>
      </c>
      <c r="D260" s="7">
        <f>D62+D194</f>
        <v>26.405635437269272</v>
      </c>
      <c r="E260" s="8">
        <f t="shared" si="10"/>
        <v>8.9161347202735997E-2</v>
      </c>
      <c r="F260" s="8">
        <f t="shared" si="11"/>
        <v>5.9432220611624028E-4</v>
      </c>
    </row>
    <row r="261" spans="1:6" x14ac:dyDescent="0.35">
      <c r="A261" s="6" t="s">
        <v>67</v>
      </c>
      <c r="B261" s="7">
        <f t="shared" si="12"/>
        <v>2108.1599526527507</v>
      </c>
      <c r="C261" s="7">
        <f t="shared" si="9"/>
        <v>2021.0833333333333</v>
      </c>
      <c r="D261" s="7">
        <f t="shared" si="13"/>
        <v>87.076619319417219</v>
      </c>
      <c r="E261" s="8">
        <f t="shared" si="10"/>
        <v>4.130456003105766E-2</v>
      </c>
      <c r="F261" s="8">
        <f t="shared" si="11"/>
        <v>1.9598683250022153E-3</v>
      </c>
    </row>
    <row r="262" spans="1:6" x14ac:dyDescent="0.35">
      <c r="A262" s="6" t="s">
        <v>68</v>
      </c>
      <c r="B262" s="7">
        <f t="shared" si="12"/>
        <v>2113.4850216878976</v>
      </c>
      <c r="C262" s="7">
        <f t="shared" si="9"/>
        <v>2074.583333333333</v>
      </c>
      <c r="D262" s="7">
        <f t="shared" si="13"/>
        <v>38.901688354564627</v>
      </c>
      <c r="E262" s="8">
        <f t="shared" si="10"/>
        <v>1.8406417814826281E-2</v>
      </c>
      <c r="F262" s="8">
        <f t="shared" si="11"/>
        <v>8.7557587089531752E-4</v>
      </c>
    </row>
    <row r="263" spans="1:6" x14ac:dyDescent="0.35">
      <c r="A263" s="6" t="s">
        <v>69</v>
      </c>
      <c r="B263" s="7">
        <f t="shared" si="12"/>
        <v>710.71727907051843</v>
      </c>
      <c r="C263" s="7">
        <f t="shared" si="9"/>
        <v>629.33333333333326</v>
      </c>
      <c r="D263" s="7">
        <f t="shared" si="13"/>
        <v>81.383945737185158</v>
      </c>
      <c r="E263" s="8">
        <f t="shared" si="10"/>
        <v>0.11450959211744467</v>
      </c>
      <c r="F263" s="8">
        <f t="shared" si="11"/>
        <v>1.8317410420921215E-3</v>
      </c>
    </row>
    <row r="264" spans="1:6" x14ac:dyDescent="0.35">
      <c r="A264" s="6" t="s">
        <v>70</v>
      </c>
      <c r="B264" s="7">
        <f t="shared" si="12"/>
        <v>37649.40762561444</v>
      </c>
      <c r="C264" s="7">
        <f t="shared" si="9"/>
        <v>35094.583333333336</v>
      </c>
      <c r="D264" s="7">
        <f t="shared" si="13"/>
        <v>2554.8242922811032</v>
      </c>
      <c r="E264" s="8">
        <f t="shared" si="10"/>
        <v>6.785828658145876E-2</v>
      </c>
      <c r="F264" s="8">
        <f t="shared" si="11"/>
        <v>5.7502452960658271E-2</v>
      </c>
    </row>
    <row r="265" spans="1:6" x14ac:dyDescent="0.35">
      <c r="A265" s="6" t="s">
        <v>71</v>
      </c>
      <c r="B265" s="7">
        <f t="shared" si="12"/>
        <v>1756.5337488655068</v>
      </c>
      <c r="C265" s="7">
        <f t="shared" si="9"/>
        <v>1586.75</v>
      </c>
      <c r="D265" s="7">
        <f t="shared" si="13"/>
        <v>169.78374886550694</v>
      </c>
      <c r="E265" s="8">
        <f t="shared" si="10"/>
        <v>9.6658404072888005E-2</v>
      </c>
      <c r="F265" s="8">
        <f t="shared" si="11"/>
        <v>3.8213907947094255E-3</v>
      </c>
    </row>
    <row r="266" spans="1:6" x14ac:dyDescent="0.35">
      <c r="A266" s="6" t="s">
        <v>8</v>
      </c>
      <c r="B266" s="7">
        <f t="shared" si="12"/>
        <v>607887.91477076861</v>
      </c>
      <c r="C266" s="7">
        <f t="shared" si="9"/>
        <v>563458.08333333326</v>
      </c>
      <c r="D266" s="7">
        <f t="shared" si="13"/>
        <v>44429.831437435365</v>
      </c>
      <c r="E266" s="8">
        <f t="shared" si="10"/>
        <v>7.3088854635627407E-2</v>
      </c>
      <c r="F266" s="8">
        <f t="shared" si="11"/>
        <v>1</v>
      </c>
    </row>
  </sheetData>
  <mergeCells count="5">
    <mergeCell ref="A3:F3"/>
    <mergeCell ref="A135:F135"/>
    <mergeCell ref="A201:F201"/>
    <mergeCell ref="A69:F69"/>
    <mergeCell ref="A1:F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0"/>
  <sheetViews>
    <sheetView showGridLines="0" workbookViewId="0">
      <pane ySplit="2" topLeftCell="A13" activePane="bottomLeft" state="frozen"/>
      <selection sqref="A1:XFD1048576"/>
      <selection pane="bottomLeft" sqref="A1:C1"/>
    </sheetView>
  </sheetViews>
  <sheetFormatPr defaultColWidth="9.1796875" defaultRowHeight="16" x14ac:dyDescent="0.35"/>
  <cols>
    <col min="1" max="1" width="43.54296875" style="2" customWidth="1"/>
    <col min="2" max="2" width="34.54296875" style="10" customWidth="1"/>
    <col min="3" max="3" width="34.54296875" style="11" customWidth="1"/>
    <col min="4" max="4" width="28.26953125" style="2" customWidth="1"/>
    <col min="5" max="16384" width="9.1796875" style="2"/>
  </cols>
  <sheetData>
    <row r="1" spans="1:3" x14ac:dyDescent="0.35">
      <c r="A1" s="43" t="s">
        <v>107</v>
      </c>
      <c r="B1" s="43"/>
      <c r="C1" s="43"/>
    </row>
    <row r="2" spans="1:3" x14ac:dyDescent="0.35">
      <c r="A2" s="3" t="s">
        <v>1</v>
      </c>
      <c r="B2" s="4" t="s">
        <v>109</v>
      </c>
      <c r="C2" s="5" t="s">
        <v>16</v>
      </c>
    </row>
    <row r="3" spans="1:3" x14ac:dyDescent="0.35">
      <c r="A3" s="44" t="s">
        <v>7</v>
      </c>
      <c r="B3" s="44"/>
      <c r="C3" s="44"/>
    </row>
    <row r="4" spans="1:3" x14ac:dyDescent="0.35">
      <c r="A4" s="6" t="s">
        <v>2</v>
      </c>
      <c r="B4" s="7">
        <f>'[4]RaceEth Kids'!$C$9</f>
        <v>6674</v>
      </c>
      <c r="C4" s="8">
        <f>B4/$B$7</f>
        <v>0.36718750000000006</v>
      </c>
    </row>
    <row r="5" spans="1:3" x14ac:dyDescent="0.35">
      <c r="A5" s="6" t="s">
        <v>3</v>
      </c>
      <c r="B5" s="7">
        <f>'[4]RaceEth Kids'!$C$10</f>
        <v>9219</v>
      </c>
      <c r="C5" s="8">
        <f>B5/$B$7</f>
        <v>0.50720730633802824</v>
      </c>
    </row>
    <row r="6" spans="1:3" x14ac:dyDescent="0.35">
      <c r="A6" s="6" t="s">
        <v>4</v>
      </c>
      <c r="B6" s="7">
        <f>'[4]RaceEth Kids'!$C$11</f>
        <v>2283</v>
      </c>
      <c r="C6" s="8">
        <f>B6/$B$7</f>
        <v>0.12560519366197184</v>
      </c>
    </row>
    <row r="7" spans="1:3" x14ac:dyDescent="0.35">
      <c r="A7" s="6" t="s">
        <v>8</v>
      </c>
      <c r="B7" s="7">
        <f>'State of Colorado'!D3</f>
        <v>18175.999999999996</v>
      </c>
      <c r="C7" s="8">
        <f>B7/$B$7</f>
        <v>1</v>
      </c>
    </row>
    <row r="8" spans="1:3" x14ac:dyDescent="0.35">
      <c r="A8" s="44" t="s">
        <v>14</v>
      </c>
      <c r="B8" s="44"/>
      <c r="C8" s="44"/>
    </row>
    <row r="9" spans="1:3" x14ac:dyDescent="0.35">
      <c r="A9" s="6" t="s">
        <v>2</v>
      </c>
      <c r="B9" s="7">
        <f>'[4]RaceEth Kids'!$C$22</f>
        <v>7395</v>
      </c>
      <c r="C9" s="8">
        <f>B9/$B$12</f>
        <v>0.41883778885364742</v>
      </c>
    </row>
    <row r="10" spans="1:3" x14ac:dyDescent="0.35">
      <c r="A10" s="6" t="s">
        <v>3</v>
      </c>
      <c r="B10" s="7">
        <f>'[4]RaceEth Kids'!$C$23</f>
        <v>7221</v>
      </c>
      <c r="C10" s="8">
        <f>B10/$B$12</f>
        <v>0.40898278205709099</v>
      </c>
    </row>
    <row r="11" spans="1:3" x14ac:dyDescent="0.35">
      <c r="A11" s="6" t="s">
        <v>4</v>
      </c>
      <c r="B11" s="7">
        <f>'[4]RaceEth Kids'!$C$24</f>
        <v>3040</v>
      </c>
      <c r="C11" s="8">
        <f>B11/$B$12</f>
        <v>0.1721794290892614</v>
      </c>
    </row>
    <row r="12" spans="1:3" x14ac:dyDescent="0.35">
      <c r="A12" s="6" t="s">
        <v>8</v>
      </c>
      <c r="B12" s="7">
        <f>'State of Colorado'!D4</f>
        <v>17656.000000000004</v>
      </c>
      <c r="C12" s="8">
        <f>B12/$B$12</f>
        <v>1</v>
      </c>
    </row>
    <row r="13" spans="1:3" x14ac:dyDescent="0.35">
      <c r="A13" s="44" t="s">
        <v>0</v>
      </c>
      <c r="B13" s="44"/>
      <c r="C13" s="44"/>
    </row>
    <row r="14" spans="1:3" x14ac:dyDescent="0.35">
      <c r="A14" s="6" t="s">
        <v>2</v>
      </c>
      <c r="B14" s="7">
        <f>(1-(2856/5802))*'[4]RaceEth Kids'!$C$35</f>
        <v>3433.9534643226475</v>
      </c>
      <c r="C14" s="8">
        <f>B14/$B$17</f>
        <v>0.3993976259375186</v>
      </c>
    </row>
    <row r="15" spans="1:3" x14ac:dyDescent="0.35">
      <c r="A15" s="6" t="s">
        <v>3</v>
      </c>
      <c r="B15" s="7">
        <f>(1-(2856/5802))*'[4]RaceEth Kids'!$C$36</f>
        <v>4149.8893485005174</v>
      </c>
      <c r="C15" s="8">
        <f>B15/$B$17</f>
        <v>0.48266698163349686</v>
      </c>
    </row>
    <row r="16" spans="1:3" x14ac:dyDescent="0.35">
      <c r="A16" s="6" t="s">
        <v>4</v>
      </c>
      <c r="B16" s="7">
        <f>(1-(2856/5802))*'[4]RaceEth Kids'!$C$37</f>
        <v>1013.9886246122027</v>
      </c>
      <c r="C16" s="8">
        <f>B16/$B$17</f>
        <v>0.11793539242898485</v>
      </c>
    </row>
    <row r="17" spans="1:3" x14ac:dyDescent="0.35">
      <c r="A17" s="6" t="s">
        <v>8</v>
      </c>
      <c r="B17" s="7">
        <f>'State of Colorado'!D5</f>
        <v>8597.8314374353649</v>
      </c>
      <c r="C17" s="8">
        <f>B17/$B$17</f>
        <v>1</v>
      </c>
    </row>
    <row r="18" spans="1:3" x14ac:dyDescent="0.35">
      <c r="A18" s="44" t="s">
        <v>11</v>
      </c>
      <c r="B18" s="44"/>
      <c r="C18" s="44"/>
    </row>
    <row r="19" spans="1:3" x14ac:dyDescent="0.35">
      <c r="A19" s="6" t="s">
        <v>2</v>
      </c>
      <c r="B19" s="7">
        <f>B4+B9+B14</f>
        <v>17502.953464322647</v>
      </c>
      <c r="C19" s="8">
        <f>B19/$B$22</f>
        <v>0.39394597949284893</v>
      </c>
    </row>
    <row r="20" spans="1:3" x14ac:dyDescent="0.35">
      <c r="A20" s="6" t="s">
        <v>3</v>
      </c>
      <c r="B20" s="7">
        <f>B5+B10+B15</f>
        <v>20589.889348500517</v>
      </c>
      <c r="C20" s="8">
        <f>B20/$B$22</f>
        <v>0.46342488103954493</v>
      </c>
    </row>
    <row r="21" spans="1:3" x14ac:dyDescent="0.35">
      <c r="A21" s="6" t="s">
        <v>4</v>
      </c>
      <c r="B21" s="7">
        <f>B6+B11+B16</f>
        <v>6336.9886246122023</v>
      </c>
      <c r="C21" s="8">
        <f>B21/$B$22</f>
        <v>0.14262913946760619</v>
      </c>
    </row>
    <row r="22" spans="1:3" x14ac:dyDescent="0.35">
      <c r="A22" s="6" t="s">
        <v>8</v>
      </c>
      <c r="B22" s="7">
        <f>B7+B12+B17</f>
        <v>44429.831437435365</v>
      </c>
      <c r="C22" s="8">
        <f>B22/$B$22</f>
        <v>1</v>
      </c>
    </row>
    <row r="23" spans="1:3" x14ac:dyDescent="0.35">
      <c r="A23" s="9"/>
    </row>
    <row r="25" spans="1:3" x14ac:dyDescent="0.35">
      <c r="A25" s="9"/>
    </row>
    <row r="26" spans="1:3" x14ac:dyDescent="0.35">
      <c r="A26" s="9"/>
    </row>
    <row r="27" spans="1:3" x14ac:dyDescent="0.35">
      <c r="A27" s="9"/>
    </row>
    <row r="28" spans="1:3" x14ac:dyDescent="0.35">
      <c r="A28" s="9"/>
    </row>
    <row r="29" spans="1:3" x14ac:dyDescent="0.35">
      <c r="A29" s="9"/>
    </row>
    <row r="30" spans="1:3" x14ac:dyDescent="0.35">
      <c r="A30" s="9"/>
    </row>
  </sheetData>
  <mergeCells count="5">
    <mergeCell ref="A3:C3"/>
    <mergeCell ref="A13:C13"/>
    <mergeCell ref="A18:C18"/>
    <mergeCell ref="A8:C8"/>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State of Colorado</vt:lpstr>
      <vt:lpstr>RAE</vt:lpstr>
      <vt:lpstr>County</vt:lpstr>
      <vt:lpstr>Race | Ethnicity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2021-02-26T23:06:53Z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43a247f44e7e486189a4209d00f4fd5f</vt:lpwstr>
  </property>
</Properties>
</file>