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xr:revisionPtr revIDLastSave="0" documentId="13_ncr:1_{54E1C341-2FFB-4461-8616-A59E21096BB8}" xr6:coauthVersionLast="46" xr6:coauthVersionMax="46" xr10:uidLastSave="{00000000-0000-0000-0000-000000000000}"/>
  <bookViews>
    <workbookView xWindow="-110" yWindow="-110" windowWidth="19420" windowHeight="10420" xr2:uid="{00000000-000D-0000-FFFF-FFFF00000000}"/>
  </bookViews>
  <sheets>
    <sheet name="Intro" sheetId="12" r:id="rId1"/>
    <sheet name="State of Colorado" sheetId="10" r:id="rId2"/>
    <sheet name="RAE" sheetId="4" r:id="rId3"/>
    <sheet name="County" sheetId="5" r:id="rId4"/>
    <sheet name="Race | Ethnicity" sheetId="8" r:id="rId5"/>
    <sheet name="Age" sheetId="9" r:id="rId6"/>
    <sheet name="ESRI_MAPINFO_SHEET" sheetId="11" state="veryHidden" r:id="rId7"/>
  </sheets>
  <externalReferences>
    <externalReference r:id="rId8"/>
    <externalReference r:id="rId9"/>
    <externalReference r:id="rId10"/>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9" l="1"/>
  <c r="B14" i="9"/>
  <c r="B13" i="9"/>
  <c r="B12" i="9"/>
  <c r="B11" i="9"/>
  <c r="B8" i="9"/>
  <c r="B7" i="9"/>
  <c r="B6" i="9"/>
  <c r="B5" i="9"/>
  <c r="B4" i="9"/>
  <c r="B10" i="8"/>
  <c r="B9" i="8"/>
  <c r="B6" i="8"/>
  <c r="B5" i="8"/>
  <c r="B4" i="8"/>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70"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4" i="5"/>
  <c r="D14" i="4"/>
  <c r="D15" i="4"/>
  <c r="D16" i="4"/>
  <c r="D17" i="4"/>
  <c r="D18" i="4"/>
  <c r="D19" i="4"/>
  <c r="D13" i="4"/>
  <c r="C14" i="4"/>
  <c r="C15" i="4"/>
  <c r="C16" i="4"/>
  <c r="C17" i="4"/>
  <c r="C18" i="4"/>
  <c r="C19" i="4"/>
  <c r="C13" i="4"/>
  <c r="D5" i="4"/>
  <c r="D6" i="4"/>
  <c r="D7" i="4"/>
  <c r="D8" i="4"/>
  <c r="D9" i="4"/>
  <c r="D10" i="4"/>
  <c r="D4" i="4"/>
  <c r="C5" i="4"/>
  <c r="C6" i="4"/>
  <c r="C7" i="4"/>
  <c r="C8" i="4"/>
  <c r="C9" i="4"/>
  <c r="C10" i="4"/>
  <c r="C4" i="4"/>
  <c r="D4" i="10"/>
  <c r="D3" i="10"/>
  <c r="C4" i="10"/>
  <c r="C3" i="10"/>
  <c r="B11" i="8" l="1"/>
  <c r="C11" i="4"/>
  <c r="C23" i="4" l="1"/>
  <c r="C22" i="4" l="1"/>
  <c r="D23" i="4" l="1"/>
  <c r="D24" i="4"/>
  <c r="D25" i="4"/>
  <c r="D26" i="4"/>
  <c r="D27" i="4"/>
  <c r="D28" i="4" l="1"/>
  <c r="D22" i="4"/>
  <c r="B14" i="8"/>
  <c r="B18" i="9" l="1"/>
  <c r="B57" i="5" l="1"/>
  <c r="E57" i="5" s="1"/>
  <c r="B22" i="4"/>
  <c r="E22" i="4" s="1"/>
  <c r="B70" i="5"/>
  <c r="C136" i="5"/>
  <c r="C20" i="4"/>
  <c r="B13" i="4"/>
  <c r="D20" i="4"/>
  <c r="D68" i="5"/>
  <c r="F57" i="5" s="1"/>
  <c r="D11" i="4" l="1"/>
  <c r="C134" i="5"/>
  <c r="F4" i="4" l="1"/>
  <c r="F10" i="4"/>
  <c r="D134" i="5"/>
  <c r="F72" i="5" l="1"/>
  <c r="F101" i="5"/>
  <c r="C68" i="5"/>
  <c r="C139" i="5"/>
  <c r="C140" i="5"/>
  <c r="C143" i="5"/>
  <c r="C144" i="5"/>
  <c r="C147" i="5"/>
  <c r="C148" i="5"/>
  <c r="C151" i="5"/>
  <c r="C152" i="5"/>
  <c r="C155" i="5"/>
  <c r="C156" i="5"/>
  <c r="C159" i="5"/>
  <c r="C160" i="5"/>
  <c r="C163" i="5"/>
  <c r="C164" i="5"/>
  <c r="C167" i="5"/>
  <c r="C168" i="5"/>
  <c r="C171" i="5"/>
  <c r="C172" i="5"/>
  <c r="C175" i="5"/>
  <c r="C176" i="5"/>
  <c r="C179" i="5"/>
  <c r="C180" i="5"/>
  <c r="C183" i="5"/>
  <c r="C184" i="5"/>
  <c r="C187" i="5"/>
  <c r="C188" i="5"/>
  <c r="C191" i="5"/>
  <c r="C192" i="5"/>
  <c r="C195" i="5"/>
  <c r="C196" i="5"/>
  <c r="C199" i="5"/>
  <c r="C28" i="4" l="1"/>
  <c r="C24" i="4"/>
  <c r="D199" i="5"/>
  <c r="D191" i="5"/>
  <c r="D179" i="5"/>
  <c r="B179" i="5" s="1"/>
  <c r="D167" i="5"/>
  <c r="D155" i="5"/>
  <c r="D147" i="5"/>
  <c r="D198" i="5"/>
  <c r="D186" i="5"/>
  <c r="D174" i="5"/>
  <c r="D166" i="5"/>
  <c r="D154" i="5"/>
  <c r="D142" i="5"/>
  <c r="D196" i="5"/>
  <c r="D192" i="5"/>
  <c r="D188" i="5"/>
  <c r="D184" i="5"/>
  <c r="D180" i="5"/>
  <c r="D176" i="5"/>
  <c r="D172" i="5"/>
  <c r="D168" i="5"/>
  <c r="D164" i="5"/>
  <c r="D160" i="5"/>
  <c r="D156" i="5"/>
  <c r="D152" i="5"/>
  <c r="D148" i="5"/>
  <c r="D144" i="5"/>
  <c r="D195" i="5"/>
  <c r="D187" i="5"/>
  <c r="D183" i="5"/>
  <c r="D175" i="5"/>
  <c r="D171" i="5"/>
  <c r="D163" i="5"/>
  <c r="D159" i="5"/>
  <c r="D151" i="5"/>
  <c r="D143" i="5"/>
  <c r="D194" i="5"/>
  <c r="D190" i="5"/>
  <c r="D182" i="5"/>
  <c r="D178" i="5"/>
  <c r="D170" i="5"/>
  <c r="D162" i="5"/>
  <c r="D158" i="5"/>
  <c r="D150" i="5"/>
  <c r="D146" i="5"/>
  <c r="D137" i="5"/>
  <c r="D136" i="5"/>
  <c r="B136" i="5" s="1"/>
  <c r="C189" i="5"/>
  <c r="C185" i="5"/>
  <c r="C181" i="5"/>
  <c r="C177" i="5"/>
  <c r="C173" i="5"/>
  <c r="C169" i="5"/>
  <c r="C165" i="5"/>
  <c r="C161" i="5"/>
  <c r="C157" i="5"/>
  <c r="C153" i="5"/>
  <c r="C149" i="5"/>
  <c r="C145" i="5"/>
  <c r="C141" i="5"/>
  <c r="B15" i="8"/>
  <c r="C197" i="5"/>
  <c r="C193" i="5"/>
  <c r="C26" i="4"/>
  <c r="C190" i="5"/>
  <c r="C178" i="5"/>
  <c r="C166" i="5"/>
  <c r="C154" i="5"/>
  <c r="C142" i="5"/>
  <c r="C198" i="5"/>
  <c r="C194" i="5"/>
  <c r="C186" i="5"/>
  <c r="C182" i="5"/>
  <c r="C174" i="5"/>
  <c r="C170" i="5"/>
  <c r="C162" i="5"/>
  <c r="C158" i="5"/>
  <c r="C150" i="5"/>
  <c r="C146" i="5"/>
  <c r="C138" i="5"/>
  <c r="C27" i="4"/>
  <c r="D140" i="5"/>
  <c r="D138" i="5"/>
  <c r="C25" i="4"/>
  <c r="C137" i="5"/>
  <c r="D197" i="5"/>
  <c r="D193" i="5"/>
  <c r="D189" i="5"/>
  <c r="D185" i="5"/>
  <c r="D181" i="5"/>
  <c r="D177" i="5"/>
  <c r="D173" i="5"/>
  <c r="D169" i="5"/>
  <c r="D165" i="5"/>
  <c r="D161" i="5"/>
  <c r="D157" i="5"/>
  <c r="D153" i="5"/>
  <c r="D149" i="5"/>
  <c r="D145" i="5"/>
  <c r="D141" i="5"/>
  <c r="D139" i="5"/>
  <c r="E13" i="4"/>
  <c r="B73" i="5" l="1"/>
  <c r="E73" i="5" s="1"/>
  <c r="B77" i="5"/>
  <c r="E77" i="5" s="1"/>
  <c r="B81" i="5"/>
  <c r="B85" i="5"/>
  <c r="E85" i="5" s="1"/>
  <c r="B89" i="5"/>
  <c r="E89" i="5" s="1"/>
  <c r="B93" i="5"/>
  <c r="E93" i="5" s="1"/>
  <c r="B101" i="5"/>
  <c r="E101" i="5" s="1"/>
  <c r="B105" i="5"/>
  <c r="B109" i="5"/>
  <c r="E109" i="5" s="1"/>
  <c r="B113" i="5"/>
  <c r="B117" i="5"/>
  <c r="E117" i="5" s="1"/>
  <c r="B121" i="5"/>
  <c r="E121" i="5" s="1"/>
  <c r="B125" i="5"/>
  <c r="E125" i="5" s="1"/>
  <c r="B129" i="5"/>
  <c r="B133" i="5"/>
  <c r="E133" i="5" s="1"/>
  <c r="B6" i="5"/>
  <c r="B10" i="5"/>
  <c r="B14" i="5"/>
  <c r="B19" i="5"/>
  <c r="B22" i="5"/>
  <c r="B26" i="5"/>
  <c r="B34" i="5"/>
  <c r="B35" i="5"/>
  <c r="B42" i="5"/>
  <c r="B50" i="5"/>
  <c r="B51" i="5"/>
  <c r="B54" i="5"/>
  <c r="B55" i="5"/>
  <c r="E55" i="5" s="1"/>
  <c r="B58" i="5"/>
  <c r="B62" i="5"/>
  <c r="B67" i="5"/>
  <c r="B18" i="4"/>
  <c r="B14" i="4"/>
  <c r="B9" i="4"/>
  <c r="B150" i="5" l="1"/>
  <c r="E150" i="5" s="1"/>
  <c r="B43" i="5"/>
  <c r="E43" i="5" s="1"/>
  <c r="B183" i="5"/>
  <c r="E183" i="5" s="1"/>
  <c r="B61" i="5"/>
  <c r="E61" i="5" s="1"/>
  <c r="B45" i="5"/>
  <c r="E45" i="5" s="1"/>
  <c r="B13" i="5"/>
  <c r="E13" i="5" s="1"/>
  <c r="B59" i="5"/>
  <c r="E59" i="5" s="1"/>
  <c r="B47" i="5"/>
  <c r="E47" i="5" s="1"/>
  <c r="B39" i="5"/>
  <c r="E39" i="5" s="1"/>
  <c r="B31" i="5"/>
  <c r="E31" i="5" s="1"/>
  <c r="B27" i="5"/>
  <c r="E27" i="5" s="1"/>
  <c r="B15" i="5"/>
  <c r="E15" i="5" s="1"/>
  <c r="B11" i="5"/>
  <c r="E11" i="5" s="1"/>
  <c r="B10" i="4"/>
  <c r="E10" i="4" s="1"/>
  <c r="B6" i="4"/>
  <c r="E6" i="4" s="1"/>
  <c r="B15" i="4"/>
  <c r="E15" i="4" s="1"/>
  <c r="B19" i="4"/>
  <c r="E19" i="4" s="1"/>
  <c r="B37" i="5"/>
  <c r="E37" i="5" s="1"/>
  <c r="B33" i="5"/>
  <c r="E33" i="5" s="1"/>
  <c r="B157" i="5"/>
  <c r="E157" i="5" s="1"/>
  <c r="B21" i="5"/>
  <c r="E21" i="5" s="1"/>
  <c r="B132" i="5"/>
  <c r="E132" i="5" s="1"/>
  <c r="B128" i="5"/>
  <c r="E128" i="5" s="1"/>
  <c r="B124" i="5"/>
  <c r="E124" i="5" s="1"/>
  <c r="B120" i="5"/>
  <c r="E120" i="5" s="1"/>
  <c r="B116" i="5"/>
  <c r="E116" i="5" s="1"/>
  <c r="B112" i="5"/>
  <c r="E112" i="5" s="1"/>
  <c r="B108" i="5"/>
  <c r="E108" i="5" s="1"/>
  <c r="B104" i="5"/>
  <c r="E104" i="5" s="1"/>
  <c r="B100" i="5"/>
  <c r="E100" i="5" s="1"/>
  <c r="B96" i="5"/>
  <c r="E96" i="5" s="1"/>
  <c r="B92" i="5"/>
  <c r="E92" i="5" s="1"/>
  <c r="B88" i="5"/>
  <c r="E88" i="5" s="1"/>
  <c r="B84" i="5"/>
  <c r="E84" i="5" s="1"/>
  <c r="B80" i="5"/>
  <c r="E80" i="5" s="1"/>
  <c r="B76" i="5"/>
  <c r="E76" i="5" s="1"/>
  <c r="B72" i="5"/>
  <c r="E72" i="5" s="1"/>
  <c r="B178" i="5"/>
  <c r="E178" i="5" s="1"/>
  <c r="B162" i="5"/>
  <c r="E162" i="5" s="1"/>
  <c r="B97" i="5"/>
  <c r="E97" i="5" s="1"/>
  <c r="B53" i="5"/>
  <c r="E53" i="5" s="1"/>
  <c r="B29" i="5"/>
  <c r="E29" i="5" s="1"/>
  <c r="B141" i="5"/>
  <c r="E141" i="5" s="1"/>
  <c r="B9" i="5"/>
  <c r="E9" i="5" s="1"/>
  <c r="B16" i="4"/>
  <c r="E16" i="4" s="1"/>
  <c r="B127" i="5"/>
  <c r="E127" i="5" s="1"/>
  <c r="B115" i="5"/>
  <c r="E115" i="5" s="1"/>
  <c r="B79" i="5"/>
  <c r="E79" i="5" s="1"/>
  <c r="E105" i="5"/>
  <c r="B131" i="5"/>
  <c r="E131" i="5" s="1"/>
  <c r="B123" i="5"/>
  <c r="E123" i="5" s="1"/>
  <c r="B119" i="5"/>
  <c r="E119" i="5" s="1"/>
  <c r="B111" i="5"/>
  <c r="E111" i="5" s="1"/>
  <c r="B107" i="5"/>
  <c r="E107" i="5" s="1"/>
  <c r="B103" i="5"/>
  <c r="E103" i="5" s="1"/>
  <c r="B95" i="5"/>
  <c r="E95" i="5" s="1"/>
  <c r="B91" i="5"/>
  <c r="E91" i="5" s="1"/>
  <c r="B87" i="5"/>
  <c r="E87" i="5" s="1"/>
  <c r="B83" i="5"/>
  <c r="E83" i="5" s="1"/>
  <c r="B75" i="5"/>
  <c r="E75" i="5" s="1"/>
  <c r="B71" i="5"/>
  <c r="E71" i="5" s="1"/>
  <c r="E129" i="5"/>
  <c r="E113" i="5"/>
  <c r="E81" i="5"/>
  <c r="B17" i="4"/>
  <c r="E17" i="4" s="1"/>
  <c r="B167" i="5"/>
  <c r="E167" i="5" s="1"/>
  <c r="B122" i="5"/>
  <c r="E122" i="5" s="1"/>
  <c r="B78" i="5"/>
  <c r="E78" i="5" s="1"/>
  <c r="B63" i="5"/>
  <c r="E63" i="5" s="1"/>
  <c r="B23" i="5"/>
  <c r="E23" i="5" s="1"/>
  <c r="B7" i="5"/>
  <c r="E7" i="5" s="1"/>
  <c r="B99" i="5"/>
  <c r="E99" i="5" s="1"/>
  <c r="B20" i="9"/>
  <c r="B4" i="4"/>
  <c r="E4" i="4" s="1"/>
  <c r="B192" i="5"/>
  <c r="B188" i="5"/>
  <c r="B184" i="5"/>
  <c r="B164" i="5"/>
  <c r="F48" i="5"/>
  <c r="B185" i="5"/>
  <c r="B152" i="5"/>
  <c r="B4" i="5"/>
  <c r="E4" i="5" s="1"/>
  <c r="B46" i="5"/>
  <c r="E46" i="5" s="1"/>
  <c r="B106" i="5"/>
  <c r="E106" i="5" s="1"/>
  <c r="B126" i="5"/>
  <c r="E126" i="5" s="1"/>
  <c r="B5" i="4"/>
  <c r="E5" i="4" s="1"/>
  <c r="B38" i="5"/>
  <c r="E38" i="5" s="1"/>
  <c r="B30" i="5"/>
  <c r="E30" i="5" s="1"/>
  <c r="B90" i="5"/>
  <c r="E90" i="5" s="1"/>
  <c r="B110" i="5"/>
  <c r="E110" i="5" s="1"/>
  <c r="B19" i="9"/>
  <c r="B5" i="5"/>
  <c r="E5" i="5" s="1"/>
  <c r="B64" i="5"/>
  <c r="E64" i="5" s="1"/>
  <c r="B60" i="5"/>
  <c r="E60" i="5" s="1"/>
  <c r="B56" i="5"/>
  <c r="E56" i="5" s="1"/>
  <c r="B52" i="5"/>
  <c r="E52" i="5" s="1"/>
  <c r="B48" i="5"/>
  <c r="E48" i="5" s="1"/>
  <c r="B44" i="5"/>
  <c r="E44" i="5" s="1"/>
  <c r="B40" i="5"/>
  <c r="E40" i="5" s="1"/>
  <c r="B36" i="5"/>
  <c r="E36" i="5" s="1"/>
  <c r="B32" i="5"/>
  <c r="E32" i="5" s="1"/>
  <c r="B28" i="5"/>
  <c r="E28" i="5" s="1"/>
  <c r="B24" i="5"/>
  <c r="E24" i="5" s="1"/>
  <c r="B20" i="5"/>
  <c r="E20" i="5" s="1"/>
  <c r="B16" i="5"/>
  <c r="E16" i="5" s="1"/>
  <c r="B12" i="5"/>
  <c r="E12" i="5" s="1"/>
  <c r="B8" i="5"/>
  <c r="E8" i="5" s="1"/>
  <c r="E9" i="4"/>
  <c r="E62" i="5"/>
  <c r="E58" i="5"/>
  <c r="E54" i="5"/>
  <c r="E50" i="5"/>
  <c r="E42" i="5"/>
  <c r="E34" i="5"/>
  <c r="E26" i="5"/>
  <c r="E22" i="5"/>
  <c r="E14" i="5"/>
  <c r="E10" i="5"/>
  <c r="E6" i="5"/>
  <c r="B187" i="5"/>
  <c r="B66" i="5"/>
  <c r="E66" i="5" s="1"/>
  <c r="B18" i="5"/>
  <c r="E18" i="5" s="1"/>
  <c r="B74" i="5"/>
  <c r="E74" i="5" s="1"/>
  <c r="B94" i="5"/>
  <c r="E94" i="5" s="1"/>
  <c r="B7" i="4"/>
  <c r="E7" i="4" s="1"/>
  <c r="B199" i="5"/>
  <c r="E199" i="5" s="1"/>
  <c r="E70" i="5"/>
  <c r="B130" i="5"/>
  <c r="E130" i="5" s="1"/>
  <c r="B118" i="5"/>
  <c r="E118" i="5" s="1"/>
  <c r="B114" i="5"/>
  <c r="E114" i="5" s="1"/>
  <c r="B102" i="5"/>
  <c r="E102" i="5" s="1"/>
  <c r="B98" i="5"/>
  <c r="E98" i="5" s="1"/>
  <c r="B86" i="5"/>
  <c r="E86" i="5" s="1"/>
  <c r="B82" i="5"/>
  <c r="E82" i="5" s="1"/>
  <c r="B144" i="5"/>
  <c r="E14" i="4"/>
  <c r="E18" i="4"/>
  <c r="B8" i="4"/>
  <c r="E8" i="4" s="1"/>
  <c r="B17" i="5"/>
  <c r="E17" i="5" s="1"/>
  <c r="B65" i="5"/>
  <c r="E65" i="5" s="1"/>
  <c r="B49" i="5"/>
  <c r="E49" i="5" s="1"/>
  <c r="B41" i="5"/>
  <c r="E41" i="5" s="1"/>
  <c r="B25" i="5"/>
  <c r="E25" i="5" s="1"/>
  <c r="B21" i="9"/>
  <c r="E67" i="5"/>
  <c r="E51" i="5"/>
  <c r="E35" i="5"/>
  <c r="E19" i="5"/>
  <c r="B22" i="9"/>
  <c r="F64" i="5" l="1"/>
  <c r="F86" i="5"/>
  <c r="D200" i="5"/>
  <c r="F183" i="5" s="1"/>
  <c r="F87" i="5"/>
  <c r="F125" i="5"/>
  <c r="B177" i="5"/>
  <c r="E177" i="5" s="1"/>
  <c r="B156" i="5"/>
  <c r="E156" i="5" s="1"/>
  <c r="B145" i="5"/>
  <c r="E145" i="5" s="1"/>
  <c r="F119" i="5"/>
  <c r="B195" i="5"/>
  <c r="E195" i="5" s="1"/>
  <c r="B149" i="5"/>
  <c r="E149" i="5" s="1"/>
  <c r="B174" i="5"/>
  <c r="E174" i="5" s="1"/>
  <c r="B23" i="4"/>
  <c r="E23" i="4" s="1"/>
  <c r="B159" i="5"/>
  <c r="E159" i="5" s="1"/>
  <c r="F133" i="5"/>
  <c r="F63" i="5"/>
  <c r="F94" i="5"/>
  <c r="F80" i="5"/>
  <c r="F96" i="5"/>
  <c r="F124" i="5"/>
  <c r="B158" i="5"/>
  <c r="E158" i="5" s="1"/>
  <c r="F106" i="5"/>
  <c r="F88" i="5"/>
  <c r="F93" i="5"/>
  <c r="B170" i="5"/>
  <c r="E170" i="5" s="1"/>
  <c r="F75" i="5"/>
  <c r="F53" i="5"/>
  <c r="F108" i="5"/>
  <c r="F70" i="5"/>
  <c r="B143" i="5"/>
  <c r="E143" i="5" s="1"/>
  <c r="B28" i="4"/>
  <c r="E28" i="4" s="1"/>
  <c r="F13" i="5"/>
  <c r="F33" i="5"/>
  <c r="B180" i="5"/>
  <c r="E180" i="5" s="1"/>
  <c r="F14" i="5"/>
  <c r="F114" i="5"/>
  <c r="B190" i="5"/>
  <c r="E190" i="5" s="1"/>
  <c r="F97" i="5"/>
  <c r="F47" i="5"/>
  <c r="F102" i="5"/>
  <c r="F91" i="5"/>
  <c r="F83" i="5"/>
  <c r="F95" i="5"/>
  <c r="F107" i="5"/>
  <c r="F127" i="5"/>
  <c r="F5" i="5"/>
  <c r="F65" i="5"/>
  <c r="F76" i="5"/>
  <c r="F104" i="5"/>
  <c r="F112" i="5"/>
  <c r="F6" i="5"/>
  <c r="F38" i="5"/>
  <c r="B137" i="5"/>
  <c r="E137" i="5" s="1"/>
  <c r="F78" i="5"/>
  <c r="F105" i="5"/>
  <c r="F40" i="5"/>
  <c r="F110" i="5"/>
  <c r="F71" i="5"/>
  <c r="F99" i="5"/>
  <c r="F111" i="5"/>
  <c r="B169" i="5"/>
  <c r="E169" i="5" s="1"/>
  <c r="B191" i="5"/>
  <c r="E191" i="5" s="1"/>
  <c r="F92" i="5"/>
  <c r="F120" i="5"/>
  <c r="F128" i="5"/>
  <c r="B146" i="5"/>
  <c r="E146" i="5" s="1"/>
  <c r="B194" i="5"/>
  <c r="E194" i="5" s="1"/>
  <c r="B139" i="5"/>
  <c r="E139" i="5" s="1"/>
  <c r="F23" i="5"/>
  <c r="F60" i="5"/>
  <c r="F25" i="5"/>
  <c r="F45" i="5"/>
  <c r="F32" i="5"/>
  <c r="F30" i="5"/>
  <c r="F66" i="5"/>
  <c r="B168" i="5"/>
  <c r="E168" i="5" s="1"/>
  <c r="B27" i="4"/>
  <c r="E27" i="4" s="1"/>
  <c r="F20" i="5"/>
  <c r="F36" i="5"/>
  <c r="F52" i="5"/>
  <c r="F12" i="5"/>
  <c r="E179" i="5"/>
  <c r="B193" i="5"/>
  <c r="E193" i="5" s="1"/>
  <c r="B151" i="5"/>
  <c r="E151" i="5" s="1"/>
  <c r="F31" i="5"/>
  <c r="F51" i="5"/>
  <c r="F9" i="5"/>
  <c r="F17" i="5"/>
  <c r="F37" i="5"/>
  <c r="F49" i="5"/>
  <c r="F50" i="5"/>
  <c r="F34" i="5"/>
  <c r="F56" i="5"/>
  <c r="F43" i="5"/>
  <c r="F15" i="5"/>
  <c r="F59" i="5"/>
  <c r="B23" i="9"/>
  <c r="C23" i="9" s="1"/>
  <c r="F21" i="5"/>
  <c r="F29" i="5"/>
  <c r="F41" i="5"/>
  <c r="F61" i="5"/>
  <c r="F10" i="5"/>
  <c r="F46" i="5"/>
  <c r="F58" i="5"/>
  <c r="B161" i="5"/>
  <c r="E161" i="5" s="1"/>
  <c r="E144" i="5"/>
  <c r="B182" i="5"/>
  <c r="E182" i="5" s="1"/>
  <c r="B142" i="5"/>
  <c r="E142" i="5" s="1"/>
  <c r="B171" i="5"/>
  <c r="E171" i="5" s="1"/>
  <c r="E185" i="5"/>
  <c r="F134" i="5"/>
  <c r="F89" i="5"/>
  <c r="F117" i="5"/>
  <c r="F85" i="5"/>
  <c r="F73" i="5"/>
  <c r="F129" i="5"/>
  <c r="F113" i="5"/>
  <c r="F131" i="5"/>
  <c r="F81" i="5"/>
  <c r="F121" i="5"/>
  <c r="F98" i="5"/>
  <c r="F118" i="5"/>
  <c r="B166" i="5"/>
  <c r="E166" i="5" s="1"/>
  <c r="B68" i="5"/>
  <c r="E68" i="5" s="1"/>
  <c r="B155" i="5"/>
  <c r="E155" i="5" s="1"/>
  <c r="F77" i="5"/>
  <c r="F109" i="5"/>
  <c r="B153" i="5"/>
  <c r="E153" i="5" s="1"/>
  <c r="F122" i="5"/>
  <c r="F79" i="5"/>
  <c r="F103" i="5"/>
  <c r="F115" i="5"/>
  <c r="F123" i="5"/>
  <c r="F4" i="5"/>
  <c r="F100" i="5"/>
  <c r="F132" i="5"/>
  <c r="F18" i="5"/>
  <c r="F26" i="5"/>
  <c r="F42" i="5"/>
  <c r="F54" i="5"/>
  <c r="F62" i="5"/>
  <c r="B172" i="5"/>
  <c r="E172" i="5" s="1"/>
  <c r="B24" i="4"/>
  <c r="E24" i="4" s="1"/>
  <c r="B147" i="5"/>
  <c r="E147" i="5" s="1"/>
  <c r="B189" i="5"/>
  <c r="E189" i="5" s="1"/>
  <c r="F82" i="5"/>
  <c r="F90" i="5"/>
  <c r="F130" i="5"/>
  <c r="F8" i="5"/>
  <c r="F24" i="5"/>
  <c r="E188" i="5"/>
  <c r="B138" i="5"/>
  <c r="E138" i="5" s="1"/>
  <c r="B173" i="5"/>
  <c r="E173" i="5" s="1"/>
  <c r="B181" i="5"/>
  <c r="E181" i="5" s="1"/>
  <c r="B25" i="4"/>
  <c r="E25" i="4" s="1"/>
  <c r="B196" i="5"/>
  <c r="E196" i="5" s="1"/>
  <c r="B160" i="5"/>
  <c r="E160" i="5" s="1"/>
  <c r="B186" i="5"/>
  <c r="E186" i="5" s="1"/>
  <c r="F74" i="5"/>
  <c r="E187" i="5"/>
  <c r="F84" i="5"/>
  <c r="F116" i="5"/>
  <c r="B140" i="5"/>
  <c r="E140" i="5" s="1"/>
  <c r="B175" i="5"/>
  <c r="E175" i="5" s="1"/>
  <c r="B176" i="5"/>
  <c r="E176" i="5" s="1"/>
  <c r="E152" i="5"/>
  <c r="F126" i="5"/>
  <c r="F68" i="5"/>
  <c r="F7" i="5"/>
  <c r="F27" i="5"/>
  <c r="F35" i="5"/>
  <c r="F55" i="5"/>
  <c r="F22" i="5"/>
  <c r="F11" i="5"/>
  <c r="F67" i="5"/>
  <c r="F19" i="5"/>
  <c r="F39" i="5"/>
  <c r="F16" i="5"/>
  <c r="E164" i="5"/>
  <c r="F44" i="5"/>
  <c r="E184" i="5"/>
  <c r="E192" i="5"/>
  <c r="E136" i="5"/>
  <c r="B154" i="5"/>
  <c r="E154" i="5" s="1"/>
  <c r="B197" i="5"/>
  <c r="E197" i="5" s="1"/>
  <c r="B26" i="4"/>
  <c r="E26" i="4" s="1"/>
  <c r="B198" i="5"/>
  <c r="E198" i="5" s="1"/>
  <c r="B148" i="5"/>
  <c r="E148" i="5" s="1"/>
  <c r="F28" i="5"/>
  <c r="B165" i="5"/>
  <c r="E165" i="5" s="1"/>
  <c r="C20" i="9" l="1"/>
  <c r="C21" i="9"/>
  <c r="C18" i="9"/>
  <c r="C22" i="9"/>
  <c r="C19" i="9"/>
  <c r="B16" i="9" l="1"/>
  <c r="C15" i="9" s="1"/>
  <c r="B12" i="8"/>
  <c r="B9" i="9"/>
  <c r="C4" i="9" s="1"/>
  <c r="B7" i="8"/>
  <c r="B3" i="10"/>
  <c r="E3" i="10" s="1"/>
  <c r="B17" i="8" l="1"/>
  <c r="C14" i="8" s="1"/>
  <c r="D29" i="4"/>
  <c r="F11" i="4"/>
  <c r="F6" i="4"/>
  <c r="F8" i="4"/>
  <c r="F9" i="4"/>
  <c r="F7" i="4"/>
  <c r="F5" i="4"/>
  <c r="B11" i="4"/>
  <c r="E11" i="4" s="1"/>
  <c r="C9" i="9"/>
  <c r="C8" i="9"/>
  <c r="C6" i="9"/>
  <c r="C7" i="9"/>
  <c r="C5" i="9"/>
  <c r="F20" i="4"/>
  <c r="F18" i="4"/>
  <c r="F14" i="4"/>
  <c r="F13" i="4"/>
  <c r="F19" i="4"/>
  <c r="F17" i="4"/>
  <c r="F15" i="4"/>
  <c r="F16" i="4"/>
  <c r="C7" i="8"/>
  <c r="C5" i="8"/>
  <c r="C4" i="8"/>
  <c r="C12" i="8"/>
  <c r="C9" i="8"/>
  <c r="C10" i="8"/>
  <c r="C12" i="9"/>
  <c r="C16" i="9"/>
  <c r="C13" i="9"/>
  <c r="C11" i="9"/>
  <c r="C14" i="9"/>
  <c r="D5" i="10"/>
  <c r="F3" i="10" l="1"/>
  <c r="C11" i="8"/>
  <c r="B16" i="8"/>
  <c r="C16" i="8" s="1"/>
  <c r="C17" i="8"/>
  <c r="C15" i="8"/>
  <c r="C6" i="8"/>
  <c r="F29" i="4"/>
  <c r="F23" i="4"/>
  <c r="F22" i="4"/>
  <c r="F25" i="4"/>
  <c r="F27" i="4"/>
  <c r="F24" i="4"/>
  <c r="F26" i="4"/>
  <c r="F28" i="4"/>
  <c r="F4" i="10"/>
  <c r="F5" i="10" l="1"/>
  <c r="F163" i="5" l="1"/>
  <c r="B163" i="5"/>
  <c r="E163" i="5" s="1"/>
  <c r="F200" i="5" l="1"/>
  <c r="F179" i="5"/>
  <c r="F145" i="5"/>
  <c r="F178" i="5"/>
  <c r="F190" i="5"/>
  <c r="F162" i="5"/>
  <c r="F194" i="5"/>
  <c r="F161" i="5"/>
  <c r="F149" i="5"/>
  <c r="F141" i="5"/>
  <c r="F180" i="5"/>
  <c r="F174" i="5"/>
  <c r="F146" i="5"/>
  <c r="F139" i="5"/>
  <c r="F195" i="5"/>
  <c r="F167" i="5"/>
  <c r="F159" i="5"/>
  <c r="F199" i="5"/>
  <c r="F150" i="5"/>
  <c r="F157" i="5"/>
  <c r="F153" i="5"/>
  <c r="F197" i="5"/>
  <c r="F171" i="5"/>
  <c r="F173" i="5"/>
  <c r="F177" i="5"/>
  <c r="F188" i="5"/>
  <c r="F165" i="5"/>
  <c r="F160" i="5"/>
  <c r="F170" i="5"/>
  <c r="F138" i="5"/>
  <c r="F184" i="5"/>
  <c r="F136" i="5"/>
  <c r="F147" i="5"/>
  <c r="F143" i="5"/>
  <c r="F137" i="5"/>
  <c r="F181" i="5"/>
  <c r="F156" i="5"/>
  <c r="F140" i="5"/>
  <c r="F196" i="5"/>
  <c r="F166" i="5"/>
  <c r="F169" i="5"/>
  <c r="F172" i="5"/>
  <c r="F187" i="5"/>
  <c r="F155" i="5"/>
  <c r="F175" i="5"/>
  <c r="F144" i="5"/>
  <c r="F193" i="5"/>
  <c r="F154" i="5"/>
  <c r="F198" i="5"/>
  <c r="F168" i="5"/>
  <c r="F142" i="5"/>
  <c r="F186" i="5"/>
  <c r="F182" i="5"/>
  <c r="F151" i="5"/>
  <c r="F148" i="5"/>
  <c r="F191" i="5"/>
  <c r="F152" i="5"/>
  <c r="F192" i="5"/>
  <c r="F189" i="5"/>
  <c r="F185" i="5"/>
  <c r="F158" i="5"/>
  <c r="F176" i="5"/>
  <c r="F164" i="5"/>
  <c r="C5" i="10" l="1"/>
  <c r="B4" i="10"/>
  <c r="E4" i="10" s="1"/>
  <c r="C200" i="5" l="1"/>
  <c r="B200" i="5" s="1"/>
  <c r="E200" i="5" s="1"/>
  <c r="B134" i="5"/>
  <c r="E134" i="5" s="1"/>
  <c r="B5" i="10"/>
  <c r="E5" i="10" s="1"/>
  <c r="C29" i="4"/>
  <c r="B29" i="4" s="1"/>
  <c r="E29" i="4" s="1"/>
  <c r="B20" i="4"/>
  <c r="E20" i="4" s="1"/>
</calcChain>
</file>

<file path=xl/sharedStrings.xml><?xml version="1.0" encoding="utf-8"?>
<sst xmlns="http://schemas.openxmlformats.org/spreadsheetml/2006/main" count="309" uniqueCount="115">
  <si>
    <t>APTC</t>
  </si>
  <si>
    <t>Race / Ethnicity</t>
  </si>
  <si>
    <t>White (non-Hispanic)</t>
  </si>
  <si>
    <t>Hispanic</t>
  </si>
  <si>
    <t>Other (non-Hispanic)</t>
  </si>
  <si>
    <t>A. Eligible</t>
  </si>
  <si>
    <t>B. Enrolled</t>
  </si>
  <si>
    <t>Medicaid</t>
  </si>
  <si>
    <t>Total</t>
  </si>
  <si>
    <t>Adams</t>
  </si>
  <si>
    <t>Arapahoe</t>
  </si>
  <si>
    <t>Total (All Programs)</t>
  </si>
  <si>
    <t>County</t>
  </si>
  <si>
    <t>26 - 34 years old</t>
  </si>
  <si>
    <t>35 - 44 years old</t>
  </si>
  <si>
    <t>45 - 54 years old</t>
  </si>
  <si>
    <t>55 - 64 years old</t>
  </si>
  <si>
    <t>Age</t>
  </si>
  <si>
    <t>19 - 25 years old</t>
  </si>
  <si>
    <t>E. Percent of all EBNE</t>
  </si>
  <si>
    <t>Percent of all EBNE</t>
  </si>
  <si>
    <t>Alamosa</t>
  </si>
  <si>
    <t>Archuleta</t>
  </si>
  <si>
    <t>Baca</t>
  </si>
  <si>
    <t>Bent</t>
  </si>
  <si>
    <t>Boulder</t>
  </si>
  <si>
    <t>Broomfield</t>
  </si>
  <si>
    <t>Chaffee</t>
  </si>
  <si>
    <t>Cheyenne</t>
  </si>
  <si>
    <t>Conejos</t>
  </si>
  <si>
    <t>Costilla</t>
  </si>
  <si>
    <t>Crowley</t>
  </si>
  <si>
    <t>Custer</t>
  </si>
  <si>
    <t>Delta</t>
  </si>
  <si>
    <t>Denver</t>
  </si>
  <si>
    <t>Dolores</t>
  </si>
  <si>
    <t>Douglas</t>
  </si>
  <si>
    <t>Eagle</t>
  </si>
  <si>
    <t>Elbert</t>
  </si>
  <si>
    <t>Fremont</t>
  </si>
  <si>
    <t>Garfield</t>
  </si>
  <si>
    <t>Gilpin</t>
  </si>
  <si>
    <t>Grand</t>
  </si>
  <si>
    <t>Gunnison</t>
  </si>
  <si>
    <t>Hinsdale</t>
  </si>
  <si>
    <t>Huerfano</t>
  </si>
  <si>
    <t>Jackson</t>
  </si>
  <si>
    <t>Jefferson</t>
  </si>
  <si>
    <t>Kiowa</t>
  </si>
  <si>
    <t>Lake</t>
  </si>
  <si>
    <t>Larimer</t>
  </si>
  <si>
    <t>Lincoln</t>
  </si>
  <si>
    <t>Logan</t>
  </si>
  <si>
    <t>Mesa</t>
  </si>
  <si>
    <t>Mineral</t>
  </si>
  <si>
    <t>Moffat</t>
  </si>
  <si>
    <t>Montezuma</t>
  </si>
  <si>
    <t>Montrose</t>
  </si>
  <si>
    <t>Morgan</t>
  </si>
  <si>
    <t>Otero</t>
  </si>
  <si>
    <t>Ouray</t>
  </si>
  <si>
    <t>Park</t>
  </si>
  <si>
    <t>Phillips</t>
  </si>
  <si>
    <t>Pitkin</t>
  </si>
  <si>
    <t>Prowers</t>
  </si>
  <si>
    <t>Pueblo</t>
  </si>
  <si>
    <t>Routt</t>
  </si>
  <si>
    <t>Saguache</t>
  </si>
  <si>
    <t>San Juan</t>
  </si>
  <si>
    <t>San Miguel</t>
  </si>
  <si>
    <t>Sedgwick</t>
  </si>
  <si>
    <t>Summit</t>
  </si>
  <si>
    <t>Teller</t>
  </si>
  <si>
    <t>Washington</t>
  </si>
  <si>
    <t>Weld</t>
  </si>
  <si>
    <t>Yuma</t>
  </si>
  <si>
    <t>Clear Creek</t>
  </si>
  <si>
    <t>El Paso</t>
  </si>
  <si>
    <t>Kit Carson</t>
  </si>
  <si>
    <t>La Plata</t>
  </si>
  <si>
    <t>Las Animas</t>
  </si>
  <si>
    <t>Rio Blanco</t>
  </si>
  <si>
    <t>Rio Grande</t>
  </si>
  <si>
    <t>D. EBNE Rate (C/A)</t>
  </si>
  <si>
    <t>Notes:</t>
  </si>
  <si>
    <t>Contact:</t>
  </si>
  <si>
    <t>Table of Contents</t>
  </si>
  <si>
    <t>Click on a link below to go directly to the data of interest.</t>
  </si>
  <si>
    <t>State of Colorado</t>
  </si>
  <si>
    <t>Race | Ethnicity</t>
  </si>
  <si>
    <t>Sources:</t>
  </si>
  <si>
    <t>Table 1. Colorado Non-Elderly Adults Eligible but Not Enrolled in Medicaid or APTCs</t>
  </si>
  <si>
    <t>Table 3. Colorado Non-Elderly Adults Eligible but Not Enrolled in Medicaid and APTCs by County</t>
  </si>
  <si>
    <t>C. EBNE (A-B)</t>
  </si>
  <si>
    <t>Date Last Updated:</t>
  </si>
  <si>
    <t>Lindsey Whittington</t>
  </si>
  <si>
    <t>Research Analyst</t>
  </si>
  <si>
    <t>720.975.9251</t>
  </si>
  <si>
    <t>whittingtonl@coloradohealthinstitute.org</t>
  </si>
  <si>
    <t>Table 2. Colorado Non-Elderly Adults Eligible but Not Enrolled in Medicaid or APTCs by RAE</t>
  </si>
  <si>
    <t>RAE 1</t>
  </si>
  <si>
    <t>RAE 2</t>
  </si>
  <si>
    <t>RAE 3</t>
  </si>
  <si>
    <t>RAE 4</t>
  </si>
  <si>
    <t>RAE 5</t>
  </si>
  <si>
    <t>RAE 6</t>
  </si>
  <si>
    <t>RAE 7</t>
  </si>
  <si>
    <t>Eligible but Not Enrolled Adults 2019</t>
  </si>
  <si>
    <t>Department of Health Care Policy and Financing; Connect for Health Colorado; American Community Survey 2019; 2019 Colorado Health Access Survey; 2015 Medical Expenditure Panel Survey</t>
  </si>
  <si>
    <t>RAE</t>
  </si>
  <si>
    <t>Eligible but Not Enrolled</t>
  </si>
  <si>
    <t>Table 4. Colorado Non-Elderly Adults Eligible but Not Enrolled in Medicaid and APTCs by Race / Ethnicity</t>
  </si>
  <si>
    <t>Table 5. Colorado Non-Elderly Adults Eligible but Not Enrolled in Medicaid and APTCs by Age Group</t>
  </si>
  <si>
    <t>These tabs contain estimates of the non-elderly adult eligible but not enrolled (EBNE) population of Colorado in 2019. Only ages 19 to 64 are included in these estimates. Counts by Regional Accountable Entity (RAE) or county may not add up to state totals. This is because some enrollees with Advanced Premium Tax Credits (APTCs) have an unknown county of residence and data are supressed for counties with fewer than 30 Medicaid clients. Please see our report, "2017-18 EBNE: Momentum Reverses" and associated methods and limitations document for detail on how these values are calculated.</t>
  </si>
  <si>
    <t>Regional Accountable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</si>
</sst>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409]mmmm\ d\,\ yyyy;@"/>
  </numFmts>
  <fonts count="19" x14ac:knownFonts="1">
    <font>
      <sz val="11"/>
      <color theme="1"/>
      <name val="Calibri"/>
      <family val="2"/>
      <scheme val="minor"/>
    </font>
    <font>
      <sz val="11"/>
      <color theme="1"/>
      <name val="Calibri"/>
      <family val="2"/>
      <scheme val="minor"/>
    </font>
    <font>
      <u/>
      <sz val="11"/>
      <color theme="10"/>
      <name val="Calibri"/>
      <family val="2"/>
    </font>
    <font>
      <sz val="10"/>
      <color theme="1"/>
      <name val="Ebrima"/>
      <family val="2"/>
    </font>
    <font>
      <sz val="10"/>
      <color theme="1"/>
      <name val="Ebrima"/>
    </font>
    <font>
      <sz val="10"/>
      <color rgb="FFFF0000"/>
      <name val="Ebrima"/>
    </font>
    <font>
      <u/>
      <sz val="10"/>
      <color theme="10"/>
      <name val="Ebrima"/>
    </font>
    <font>
      <sz val="11"/>
      <color theme="1"/>
      <name val="Myriad Pro"/>
      <family val="2"/>
    </font>
    <font>
      <sz val="11"/>
      <color theme="1"/>
      <name val="Ebrima"/>
    </font>
    <font>
      <sz val="10"/>
      <color theme="1"/>
      <name val="Tahoma"/>
      <family val="2"/>
    </font>
    <font>
      <sz val="10"/>
      <color theme="1"/>
      <name val="Myriad Pro"/>
      <family val="2"/>
    </font>
    <font>
      <u/>
      <sz val="11"/>
      <color theme="10"/>
      <name val="Myriad Pro"/>
      <family val="2"/>
    </font>
    <font>
      <b/>
      <u/>
      <sz val="11"/>
      <color theme="1"/>
      <name val="Myriad Pro"/>
      <family val="2"/>
    </font>
    <font>
      <b/>
      <sz val="10"/>
      <color theme="1"/>
      <name val="Ebrima"/>
    </font>
    <font>
      <b/>
      <sz val="10"/>
      <name val="Ebrima"/>
    </font>
    <font>
      <sz val="10"/>
      <name val="Ebrima"/>
    </font>
    <font>
      <sz val="11"/>
      <name val="Myriad Pro"/>
      <family val="2"/>
    </font>
    <font>
      <sz val="16"/>
      <color theme="1"/>
      <name val="Myriad Pro"/>
      <family val="2"/>
    </font>
    <font>
      <b/>
      <sz val="11"/>
      <color theme="1"/>
      <name val="Myriad Pro"/>
      <family val="2"/>
    </font>
  </fonts>
  <fills count="4">
    <fill>
      <patternFill patternType="none"/>
    </fill>
    <fill>
      <patternFill patternType="gray125"/>
    </fill>
    <fill>
      <patternFill patternType="solid">
        <fgColor theme="2"/>
        <bgColor indexed="64"/>
      </patternFill>
    </fill>
    <fill>
      <patternFill patternType="solid">
        <fgColor theme="2"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57">
    <xf numFmtId="0" fontId="0" fillId="0" borderId="0" xfId="0"/>
    <xf numFmtId="0" fontId="4" fillId="0" borderId="0" xfId="0" applyFont="1"/>
    <xf numFmtId="0" fontId="5" fillId="0" borderId="0" xfId="0" applyFont="1"/>
    <xf numFmtId="0" fontId="6" fillId="0" borderId="0" xfId="3" applyFont="1" applyAlignment="1"/>
    <xf numFmtId="0" fontId="4" fillId="0" borderId="0" xfId="0" applyFont="1" applyAlignment="1">
      <alignment vertical="center"/>
    </xf>
    <xf numFmtId="0" fontId="4" fillId="0" borderId="0" xfId="0" applyFont="1" applyBorder="1" applyAlignment="1">
      <alignment vertical="center"/>
    </xf>
    <xf numFmtId="3" fontId="4" fillId="0" borderId="0" xfId="0" applyNumberFormat="1" applyFont="1" applyAlignment="1">
      <alignment vertical="center"/>
    </xf>
    <xf numFmtId="164" fontId="4" fillId="0" borderId="0" xfId="0" applyNumberFormat="1" applyFont="1" applyAlignment="1">
      <alignment vertical="center"/>
    </xf>
    <xf numFmtId="165" fontId="4" fillId="0" borderId="0" xfId="0" applyNumberFormat="1" applyFont="1" applyAlignment="1">
      <alignment vertical="center"/>
    </xf>
    <xf numFmtId="9" fontId="4" fillId="0" borderId="0" xfId="1" applyFont="1" applyAlignment="1">
      <alignment vertical="center"/>
    </xf>
    <xf numFmtId="0" fontId="7" fillId="0" borderId="0" xfId="0" applyFont="1"/>
    <xf numFmtId="0" fontId="8" fillId="0" borderId="0" xfId="0" applyFont="1"/>
    <xf numFmtId="0" fontId="9" fillId="0" borderId="0" xfId="0" applyFont="1"/>
    <xf numFmtId="0" fontId="7" fillId="0" borderId="0" xfId="0" applyFont="1" applyAlignment="1">
      <alignment vertical="top"/>
    </xf>
    <xf numFmtId="0" fontId="10" fillId="0" borderId="0" xfId="0" applyFont="1"/>
    <xf numFmtId="166" fontId="7" fillId="0" borderId="0" xfId="0" applyNumberFormat="1" applyFont="1" applyAlignment="1">
      <alignment horizontal="left"/>
    </xf>
    <xf numFmtId="0" fontId="7" fillId="0" borderId="0" xfId="0" applyFont="1" applyAlignment="1">
      <alignment vertical="top" wrapText="1"/>
    </xf>
    <xf numFmtId="166" fontId="11" fillId="0" borderId="0" xfId="3" applyNumberFormat="1" applyFont="1" applyAlignment="1">
      <alignment horizontal="left"/>
    </xf>
    <xf numFmtId="0" fontId="7" fillId="0" borderId="0" xfId="0" applyFont="1" applyAlignment="1">
      <alignment horizontal="left" vertical="top" wrapText="1"/>
    </xf>
    <xf numFmtId="0" fontId="7" fillId="0" borderId="0" xfId="0" applyFont="1" applyFill="1"/>
    <xf numFmtId="0" fontId="11" fillId="0" borderId="0" xfId="3" applyFont="1" applyFill="1"/>
    <xf numFmtId="0" fontId="11" fillId="0" borderId="0" xfId="3" applyFont="1" applyFill="1" applyAlignment="1">
      <alignment horizontal="left"/>
    </xf>
    <xf numFmtId="0" fontId="12" fillId="0" borderId="0" xfId="4" applyFont="1" applyAlignment="1">
      <alignment horizontal="left"/>
    </xf>
    <xf numFmtId="0" fontId="7" fillId="0" borderId="0" xfId="4" applyFont="1" applyAlignment="1">
      <alignment horizontal="left"/>
    </xf>
    <xf numFmtId="0" fontId="11" fillId="0" borderId="0" xfId="3" applyFont="1" applyAlignment="1">
      <alignment horizontal="left" vertical="top"/>
    </xf>
    <xf numFmtId="0" fontId="10" fillId="0" borderId="0" xfId="0" applyFont="1" applyAlignment="1">
      <alignment vertical="top"/>
    </xf>
    <xf numFmtId="0" fontId="11" fillId="0" borderId="0" xfId="3" applyFont="1" applyFill="1" applyAlignment="1">
      <alignment horizontal="left" vertical="top"/>
    </xf>
    <xf numFmtId="0" fontId="11" fillId="0" borderId="0" xfId="3" applyFont="1" applyAlignment="1">
      <alignment vertical="top"/>
    </xf>
    <xf numFmtId="0" fontId="13" fillId="0" borderId="0" xfId="0" applyFont="1" applyAlignment="1">
      <alignment horizontal="left" vertical="center"/>
    </xf>
    <xf numFmtId="164" fontId="13" fillId="0" borderId="0" xfId="1" applyNumberFormat="1" applyFont="1" applyAlignment="1">
      <alignment horizontal="left" vertical="center"/>
    </xf>
    <xf numFmtId="0" fontId="4" fillId="0" borderId="2" xfId="0" applyFont="1" applyBorder="1" applyAlignment="1">
      <alignment vertical="center"/>
    </xf>
    <xf numFmtId="3" fontId="14" fillId="2" borderId="1" xfId="0" applyNumberFormat="1" applyFont="1" applyFill="1" applyBorder="1" applyAlignment="1">
      <alignment horizontal="center" vertical="center"/>
    </xf>
    <xf numFmtId="164" fontId="14" fillId="2" borderId="1" xfId="1" applyNumberFormat="1" applyFont="1" applyFill="1" applyBorder="1" applyAlignment="1">
      <alignment horizontal="center" vertical="center"/>
    </xf>
    <xf numFmtId="0" fontId="4" fillId="0" borderId="1" xfId="0" applyFont="1" applyBorder="1" applyAlignment="1">
      <alignment vertical="center"/>
    </xf>
    <xf numFmtId="3" fontId="4" fillId="0" borderId="1" xfId="0" applyNumberFormat="1" applyFont="1" applyBorder="1" applyAlignment="1">
      <alignment vertical="center"/>
    </xf>
    <xf numFmtId="164" fontId="4" fillId="0" borderId="1" xfId="1" applyNumberFormat="1" applyFont="1" applyBorder="1" applyAlignment="1">
      <alignment vertical="center"/>
    </xf>
    <xf numFmtId="3" fontId="4" fillId="0" borderId="1" xfId="0" applyNumberFormat="1" applyFont="1" applyFill="1" applyBorder="1" applyAlignment="1">
      <alignment vertical="center"/>
    </xf>
    <xf numFmtId="165" fontId="4" fillId="0" borderId="0" xfId="2" applyNumberFormat="1" applyFont="1" applyBorder="1" applyAlignment="1">
      <alignment vertical="center"/>
    </xf>
    <xf numFmtId="9" fontId="4" fillId="0" borderId="0" xfId="0" applyNumberFormat="1" applyFont="1" applyBorder="1" applyAlignment="1">
      <alignment vertical="center"/>
    </xf>
    <xf numFmtId="0" fontId="13" fillId="0" borderId="0" xfId="0" applyFont="1" applyAlignment="1">
      <alignment horizontal="left" vertical="center"/>
    </xf>
    <xf numFmtId="3" fontId="13" fillId="0" borderId="0" xfId="0" applyNumberFormat="1" applyFont="1" applyAlignment="1">
      <alignment horizontal="left" vertical="center"/>
    </xf>
    <xf numFmtId="0" fontId="14" fillId="2" borderId="1" xfId="0" applyFont="1" applyFill="1" applyBorder="1" applyAlignment="1">
      <alignment horizontal="left" vertical="center"/>
    </xf>
    <xf numFmtId="0" fontId="4" fillId="3" borderId="1" xfId="0" applyFont="1" applyFill="1" applyBorder="1" applyAlignment="1">
      <alignment horizontal="left" vertical="center"/>
    </xf>
    <xf numFmtId="164" fontId="4" fillId="3" borderId="1" xfId="1" applyNumberFormat="1" applyFont="1" applyFill="1" applyBorder="1" applyAlignment="1">
      <alignment horizontal="left" vertical="center"/>
    </xf>
    <xf numFmtId="0" fontId="4" fillId="0" borderId="1" xfId="0" applyFont="1" applyBorder="1" applyAlignment="1">
      <alignment horizontal="left" vertical="center" indent="2"/>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3" fontId="15" fillId="0" borderId="1" xfId="0" applyNumberFormat="1" applyFont="1" applyFill="1" applyBorder="1" applyAlignment="1">
      <alignment vertical="center"/>
    </xf>
    <xf numFmtId="164" fontId="4" fillId="0" borderId="0" xfId="1" applyNumberFormat="1" applyFont="1" applyAlignment="1">
      <alignment vertical="center"/>
    </xf>
    <xf numFmtId="0" fontId="13" fillId="2" borderId="1" xfId="0" applyFont="1" applyFill="1" applyBorder="1" applyAlignment="1">
      <alignment vertical="center"/>
    </xf>
    <xf numFmtId="164" fontId="4" fillId="0" borderId="1" xfId="1" applyNumberFormat="1" applyFont="1" applyFill="1" applyBorder="1" applyAlignment="1">
      <alignment vertical="center"/>
    </xf>
    <xf numFmtId="0" fontId="4" fillId="0" borderId="0" xfId="0" applyFont="1" applyBorder="1" applyAlignment="1">
      <alignment horizontal="left" vertical="center" indent="2"/>
    </xf>
    <xf numFmtId="3" fontId="4" fillId="0" borderId="1" xfId="0" applyNumberFormat="1" applyFont="1" applyBorder="1" applyAlignment="1">
      <alignment horizontal="right" vertical="center"/>
    </xf>
    <xf numFmtId="0" fontId="17" fillId="0" borderId="0" xfId="0" applyFont="1" applyFill="1" applyAlignment="1">
      <alignment horizontal="center"/>
    </xf>
    <xf numFmtId="166" fontId="16" fillId="0" borderId="0" xfId="0" applyNumberFormat="1" applyFont="1" applyFill="1" applyAlignment="1">
      <alignment horizontal="left"/>
    </xf>
    <xf numFmtId="0" fontId="18" fillId="0" borderId="0" xfId="0" applyFont="1" applyAlignment="1">
      <alignment vertical="top"/>
    </xf>
  </cellXfs>
  <cellStyles count="5">
    <cellStyle name="Comma" xfId="2" builtinId="3"/>
    <cellStyle name="Hyperlink" xfId="3" builtinId="8"/>
    <cellStyle name="Normal" xfId="0" builtinId="0"/>
    <cellStyle name="Normal 2" xfId="4" xr:uid="{00000000-0005-0000-0000-00000300000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114301</xdr:rowOff>
    </xdr:from>
    <xdr:ext cx="5495926" cy="895350"/>
    <xdr:pic>
      <xdr:nvPicPr>
        <xdr:cNvPr id="2" name="Picture 1">
          <a:extLst>
            <a:ext uri="{FF2B5EF4-FFF2-40B4-BE49-F238E27FC236}">
              <a16:creationId xmlns:a16="http://schemas.microsoft.com/office/drawing/2014/main" id="{AE313A41-B0A6-4700-BD44-1CF23C535A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114301"/>
          <a:ext cx="5495926" cy="895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F0868CD7-C12B-45AC-A60D-D12C4D5A0D43}"/>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EBNE/2019%20EBNE/Data/HCPF%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EBNE/2019%20EBNE/Data/EBNE_2019_County_Cou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EBNE/2019%20EBNE/Data/C4HC%20Da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jects/EBNE/2019%20EBNE/Data/SASOutput_2019EBNE.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AID enrollees 0-18"/>
      <sheetName val="MCAID 0-18 under 147"/>
      <sheetName val="MCAID Enrollees 19-64"/>
      <sheetName val="MCAID Enrollees 19-64 under 138"/>
      <sheetName val="MCAID 19-64 MAGI Parents"/>
      <sheetName val="MCAID 19-64 MAGI adults"/>
      <sheetName val="CHP Enrollees ages 0-18 "/>
      <sheetName val="New Enrollees"/>
    </sheetNames>
    <sheetDataSet>
      <sheetData sheetId="0"/>
      <sheetData sheetId="1"/>
      <sheetData sheetId="2"/>
      <sheetData sheetId="3">
        <row r="2">
          <cell r="B2" t="str">
            <v>Alll Medicaid Enrollees Ages 19-64 under 138 percent of the FPL</v>
          </cell>
          <cell r="C2"/>
          <cell r="D2"/>
          <cell r="E2"/>
          <cell r="F2"/>
          <cell r="G2"/>
          <cell r="H2"/>
          <cell r="I2"/>
          <cell r="J2"/>
          <cell r="K2"/>
          <cell r="L2"/>
          <cell r="M2"/>
          <cell r="N2"/>
          <cell r="O2"/>
          <cell r="P2"/>
          <cell r="Q2"/>
          <cell r="R2"/>
          <cell r="S2"/>
          <cell r="T2"/>
          <cell r="U2"/>
          <cell r="V2"/>
          <cell r="W2"/>
          <cell r="X2"/>
          <cell r="Y2"/>
          <cell r="Z2"/>
          <cell r="AA2"/>
          <cell r="AB2"/>
          <cell r="AC2"/>
          <cell r="AD2"/>
          <cell r="AE2"/>
          <cell r="AF2"/>
          <cell r="AG2"/>
          <cell r="AH2"/>
          <cell r="AI2"/>
          <cell r="AJ2"/>
          <cell r="AK2"/>
          <cell r="AL2"/>
          <cell r="AM2"/>
          <cell r="AN2"/>
          <cell r="AO2"/>
          <cell r="AP2"/>
          <cell r="AQ2"/>
          <cell r="AR2"/>
          <cell r="AS2"/>
          <cell r="AT2"/>
          <cell r="AU2"/>
          <cell r="AV2"/>
          <cell r="AW2"/>
          <cell r="AX2"/>
          <cell r="AY2"/>
          <cell r="AZ2"/>
          <cell r="BA2"/>
          <cell r="BB2"/>
          <cell r="BC2"/>
          <cell r="BD2"/>
          <cell r="BE2"/>
          <cell r="BF2"/>
          <cell r="BG2"/>
          <cell r="BH2"/>
          <cell r="BI2"/>
          <cell r="BJ2"/>
        </row>
        <row r="3">
          <cell r="B3" t="str">
            <v>County</v>
          </cell>
          <cell r="C3" t="str">
            <v>Calendar Year 2015</v>
          </cell>
          <cell r="D3"/>
          <cell r="E3"/>
          <cell r="F3"/>
          <cell r="G3"/>
          <cell r="H3"/>
          <cell r="I3"/>
          <cell r="J3"/>
          <cell r="K3"/>
          <cell r="L3"/>
          <cell r="M3"/>
          <cell r="N3"/>
          <cell r="O3" t="str">
            <v>Calendar Year 2016</v>
          </cell>
          <cell r="P3"/>
          <cell r="Q3"/>
          <cell r="R3"/>
          <cell r="S3"/>
          <cell r="T3"/>
          <cell r="U3"/>
          <cell r="V3"/>
          <cell r="W3"/>
          <cell r="X3"/>
          <cell r="Y3"/>
          <cell r="Z3"/>
          <cell r="AA3" t="str">
            <v>Calendar Year 2017(1)</v>
          </cell>
          <cell r="AB3"/>
          <cell r="AC3"/>
          <cell r="AD3"/>
          <cell r="AE3"/>
          <cell r="AF3"/>
          <cell r="AG3"/>
          <cell r="AH3"/>
          <cell r="AI3"/>
          <cell r="AJ3"/>
          <cell r="AK3"/>
          <cell r="AL3"/>
          <cell r="AM3" t="str">
            <v>Calendar Year 2018</v>
          </cell>
          <cell r="AN3"/>
          <cell r="AO3"/>
          <cell r="AP3"/>
          <cell r="AQ3"/>
          <cell r="AR3"/>
          <cell r="AS3"/>
          <cell r="AT3"/>
          <cell r="AU3"/>
          <cell r="AV3"/>
          <cell r="AW3"/>
          <cell r="AX3"/>
          <cell r="AY3" t="str">
            <v>Calendar Year 2019</v>
          </cell>
          <cell r="AZ3"/>
          <cell r="BA3"/>
          <cell r="BB3"/>
          <cell r="BC3"/>
          <cell r="BD3"/>
          <cell r="BE3"/>
          <cell r="BF3"/>
          <cell r="BG3"/>
          <cell r="BH3"/>
          <cell r="BI3"/>
          <cell r="BJ3"/>
        </row>
        <row r="4">
          <cell r="B4"/>
          <cell r="C4">
            <v>42035</v>
          </cell>
          <cell r="D4">
            <v>42063</v>
          </cell>
          <cell r="E4">
            <v>42094</v>
          </cell>
          <cell r="F4">
            <v>42124</v>
          </cell>
          <cell r="G4">
            <v>42155</v>
          </cell>
          <cell r="H4">
            <v>42185</v>
          </cell>
          <cell r="I4">
            <v>42216</v>
          </cell>
          <cell r="J4">
            <v>42247</v>
          </cell>
          <cell r="K4">
            <v>42277</v>
          </cell>
          <cell r="L4">
            <v>42308</v>
          </cell>
          <cell r="M4">
            <v>42338</v>
          </cell>
          <cell r="N4">
            <v>42369</v>
          </cell>
          <cell r="O4">
            <v>42400</v>
          </cell>
          <cell r="P4">
            <v>42429</v>
          </cell>
          <cell r="Q4">
            <v>42460</v>
          </cell>
          <cell r="R4">
            <v>42490</v>
          </cell>
          <cell r="S4">
            <v>42521</v>
          </cell>
          <cell r="T4">
            <v>42551</v>
          </cell>
          <cell r="U4">
            <v>42582</v>
          </cell>
          <cell r="V4">
            <v>42613</v>
          </cell>
          <cell r="W4">
            <v>42643</v>
          </cell>
          <cell r="X4">
            <v>42674</v>
          </cell>
          <cell r="Y4">
            <v>42704</v>
          </cell>
          <cell r="Z4">
            <v>42735</v>
          </cell>
          <cell r="AA4">
            <v>42765</v>
          </cell>
          <cell r="AB4">
            <v>42794</v>
          </cell>
          <cell r="AC4">
            <v>42825</v>
          </cell>
          <cell r="AD4">
            <v>42855</v>
          </cell>
          <cell r="AE4">
            <v>42886</v>
          </cell>
          <cell r="AF4">
            <v>42916</v>
          </cell>
          <cell r="AG4">
            <v>42947</v>
          </cell>
          <cell r="AH4">
            <v>42978</v>
          </cell>
          <cell r="AI4">
            <v>43008</v>
          </cell>
          <cell r="AJ4">
            <v>43039</v>
          </cell>
          <cell r="AK4">
            <v>43069</v>
          </cell>
          <cell r="AL4">
            <v>43100</v>
          </cell>
          <cell r="AM4">
            <v>43131</v>
          </cell>
          <cell r="AN4">
            <v>43159</v>
          </cell>
          <cell r="AO4">
            <v>43190</v>
          </cell>
          <cell r="AP4">
            <v>43220</v>
          </cell>
          <cell r="AQ4">
            <v>43251</v>
          </cell>
          <cell r="AR4">
            <v>43281</v>
          </cell>
          <cell r="AS4">
            <v>43312</v>
          </cell>
          <cell r="AT4">
            <v>43343</v>
          </cell>
          <cell r="AU4">
            <v>43373</v>
          </cell>
          <cell r="AV4">
            <v>43404</v>
          </cell>
          <cell r="AW4">
            <v>43434</v>
          </cell>
          <cell r="AX4">
            <v>43465</v>
          </cell>
          <cell r="AY4">
            <v>43496</v>
          </cell>
          <cell r="AZ4">
            <v>43524</v>
          </cell>
          <cell r="BA4">
            <v>43555</v>
          </cell>
          <cell r="BB4">
            <v>43585</v>
          </cell>
          <cell r="BC4">
            <v>43616</v>
          </cell>
          <cell r="BD4">
            <v>43646</v>
          </cell>
          <cell r="BE4">
            <v>43677</v>
          </cell>
          <cell r="BF4">
            <v>43708</v>
          </cell>
          <cell r="BG4">
            <v>43738</v>
          </cell>
          <cell r="BH4">
            <v>43769</v>
          </cell>
          <cell r="BI4">
            <v>43799</v>
          </cell>
          <cell r="BJ4">
            <v>43830</v>
          </cell>
        </row>
        <row r="5">
          <cell r="B5" t="str">
            <v>ADAMS</v>
          </cell>
          <cell r="C5">
            <v>53590</v>
          </cell>
          <cell r="D5">
            <v>55115</v>
          </cell>
          <cell r="E5">
            <v>56219</v>
          </cell>
          <cell r="F5">
            <v>57149</v>
          </cell>
          <cell r="G5">
            <v>57658</v>
          </cell>
          <cell r="H5">
            <v>58210</v>
          </cell>
          <cell r="I5">
            <v>58677</v>
          </cell>
          <cell r="J5">
            <v>59433</v>
          </cell>
          <cell r="K5">
            <v>60044</v>
          </cell>
          <cell r="L5">
            <v>60570</v>
          </cell>
          <cell r="M5">
            <v>61444</v>
          </cell>
          <cell r="N5">
            <v>62337</v>
          </cell>
          <cell r="O5">
            <v>63268</v>
          </cell>
          <cell r="P5">
            <v>63906</v>
          </cell>
          <cell r="Q5">
            <v>64690</v>
          </cell>
          <cell r="R5">
            <v>65094</v>
          </cell>
          <cell r="S5">
            <v>65539</v>
          </cell>
          <cell r="T5">
            <v>65711</v>
          </cell>
          <cell r="U5">
            <v>64436</v>
          </cell>
          <cell r="V5">
            <v>65020</v>
          </cell>
          <cell r="W5">
            <v>64333</v>
          </cell>
          <cell r="X5">
            <v>63253</v>
          </cell>
          <cell r="Y5">
            <v>63944</v>
          </cell>
          <cell r="Z5">
            <v>63913</v>
          </cell>
          <cell r="AA5">
            <v>64075</v>
          </cell>
          <cell r="AB5">
            <v>64284</v>
          </cell>
          <cell r="AC5">
            <v>63701</v>
          </cell>
          <cell r="AD5">
            <v>65163</v>
          </cell>
          <cell r="AE5">
            <v>66021</v>
          </cell>
          <cell r="AF5">
            <v>66682</v>
          </cell>
          <cell r="AG5">
            <v>67672</v>
          </cell>
          <cell r="AH5">
            <v>68314</v>
          </cell>
          <cell r="AI5">
            <v>67505</v>
          </cell>
          <cell r="AJ5">
            <v>62134</v>
          </cell>
          <cell r="AK5">
            <v>61142</v>
          </cell>
          <cell r="AL5">
            <v>61242</v>
          </cell>
          <cell r="AM5">
            <v>59984</v>
          </cell>
          <cell r="AN5">
            <v>60223</v>
          </cell>
          <cell r="AO5">
            <v>60203</v>
          </cell>
          <cell r="AP5">
            <v>59166</v>
          </cell>
          <cell r="AQ5">
            <v>59545</v>
          </cell>
          <cell r="AR5">
            <v>60363</v>
          </cell>
          <cell r="AS5">
            <v>61547</v>
          </cell>
          <cell r="AT5">
            <v>62337</v>
          </cell>
          <cell r="AU5">
            <v>62774</v>
          </cell>
          <cell r="AV5">
            <v>61122</v>
          </cell>
          <cell r="AW5">
            <v>60030</v>
          </cell>
          <cell r="AX5">
            <v>59725</v>
          </cell>
          <cell r="AY5">
            <v>58302</v>
          </cell>
          <cell r="AZ5">
            <v>58333</v>
          </cell>
          <cell r="BA5">
            <v>58884</v>
          </cell>
          <cell r="BB5">
            <v>58065</v>
          </cell>
          <cell r="BC5">
            <v>58202</v>
          </cell>
          <cell r="BD5">
            <v>57882</v>
          </cell>
          <cell r="BE5">
            <v>57297</v>
          </cell>
          <cell r="BF5">
            <v>57333</v>
          </cell>
          <cell r="BG5">
            <v>57785</v>
          </cell>
          <cell r="BH5">
            <v>57433</v>
          </cell>
          <cell r="BI5">
            <v>57545</v>
          </cell>
          <cell r="BJ5">
            <v>57244</v>
          </cell>
          <cell r="BK5">
            <v>57858.75</v>
          </cell>
        </row>
        <row r="6">
          <cell r="B6" t="str">
            <v>ALAMOSA</v>
          </cell>
          <cell r="C6">
            <v>3583</v>
          </cell>
          <cell r="D6">
            <v>3639</v>
          </cell>
          <cell r="E6">
            <v>3681</v>
          </cell>
          <cell r="F6">
            <v>3749</v>
          </cell>
          <cell r="G6">
            <v>3798</v>
          </cell>
          <cell r="H6">
            <v>3828</v>
          </cell>
          <cell r="I6">
            <v>3807</v>
          </cell>
          <cell r="J6">
            <v>3825</v>
          </cell>
          <cell r="K6">
            <v>3872</v>
          </cell>
          <cell r="L6">
            <v>3894</v>
          </cell>
          <cell r="M6">
            <v>3933</v>
          </cell>
          <cell r="N6">
            <v>3999</v>
          </cell>
          <cell r="O6">
            <v>4030</v>
          </cell>
          <cell r="P6">
            <v>4070</v>
          </cell>
          <cell r="Q6">
            <v>4091</v>
          </cell>
          <cell r="R6">
            <v>4119</v>
          </cell>
          <cell r="S6">
            <v>4130</v>
          </cell>
          <cell r="T6">
            <v>4126</v>
          </cell>
          <cell r="U6">
            <v>4103</v>
          </cell>
          <cell r="V6">
            <v>4139</v>
          </cell>
          <cell r="W6">
            <v>4151</v>
          </cell>
          <cell r="X6">
            <v>4149</v>
          </cell>
          <cell r="Y6">
            <v>4163</v>
          </cell>
          <cell r="Z6">
            <v>4159</v>
          </cell>
          <cell r="AA6">
            <v>4149</v>
          </cell>
          <cell r="AB6">
            <v>4145</v>
          </cell>
          <cell r="AC6">
            <v>4097</v>
          </cell>
          <cell r="AD6">
            <v>4047</v>
          </cell>
          <cell r="AE6">
            <v>4039</v>
          </cell>
          <cell r="AF6">
            <v>4026</v>
          </cell>
          <cell r="AG6">
            <v>4053</v>
          </cell>
          <cell r="AH6">
            <v>4121</v>
          </cell>
          <cell r="AI6">
            <v>4086</v>
          </cell>
          <cell r="AJ6">
            <v>3979</v>
          </cell>
          <cell r="AK6">
            <v>3973</v>
          </cell>
          <cell r="AL6">
            <v>4016</v>
          </cell>
          <cell r="AM6">
            <v>4047</v>
          </cell>
          <cell r="AN6">
            <v>4038</v>
          </cell>
          <cell r="AO6">
            <v>3984</v>
          </cell>
          <cell r="AP6">
            <v>3974</v>
          </cell>
          <cell r="AQ6">
            <v>3969</v>
          </cell>
          <cell r="AR6">
            <v>3956</v>
          </cell>
          <cell r="AS6">
            <v>3972</v>
          </cell>
          <cell r="AT6">
            <v>3977</v>
          </cell>
          <cell r="AU6">
            <v>3942</v>
          </cell>
          <cell r="AV6">
            <v>3908</v>
          </cell>
          <cell r="AW6">
            <v>3885</v>
          </cell>
          <cell r="AX6">
            <v>3907</v>
          </cell>
          <cell r="AY6">
            <v>3878</v>
          </cell>
          <cell r="AZ6">
            <v>3841</v>
          </cell>
          <cell r="BA6">
            <v>3763</v>
          </cell>
          <cell r="BB6">
            <v>3762</v>
          </cell>
          <cell r="BC6">
            <v>3763</v>
          </cell>
          <cell r="BD6">
            <v>3754</v>
          </cell>
          <cell r="BE6">
            <v>3771</v>
          </cell>
          <cell r="BF6">
            <v>3774</v>
          </cell>
          <cell r="BG6">
            <v>3774</v>
          </cell>
          <cell r="BH6">
            <v>3781</v>
          </cell>
          <cell r="BI6">
            <v>3786</v>
          </cell>
          <cell r="BJ6">
            <v>3750</v>
          </cell>
          <cell r="BK6">
            <v>3783.0833333333335</v>
          </cell>
        </row>
        <row r="7">
          <cell r="B7" t="str">
            <v>ARAPAHOE</v>
          </cell>
          <cell r="C7">
            <v>55870</v>
          </cell>
          <cell r="D7">
            <v>57411</v>
          </cell>
          <cell r="E7">
            <v>58627</v>
          </cell>
          <cell r="F7">
            <v>59545</v>
          </cell>
          <cell r="G7">
            <v>60310</v>
          </cell>
          <cell r="H7">
            <v>60741</v>
          </cell>
          <cell r="I7">
            <v>61283</v>
          </cell>
          <cell r="J7">
            <v>61888</v>
          </cell>
          <cell r="K7">
            <v>62538</v>
          </cell>
          <cell r="L7">
            <v>63048</v>
          </cell>
          <cell r="M7">
            <v>63745</v>
          </cell>
          <cell r="N7">
            <v>64714</v>
          </cell>
          <cell r="O7">
            <v>65546</v>
          </cell>
          <cell r="P7">
            <v>66125</v>
          </cell>
          <cell r="Q7">
            <v>66877</v>
          </cell>
          <cell r="R7">
            <v>67365</v>
          </cell>
          <cell r="S7">
            <v>67717</v>
          </cell>
          <cell r="T7">
            <v>67714</v>
          </cell>
          <cell r="U7">
            <v>66542</v>
          </cell>
          <cell r="V7">
            <v>66904</v>
          </cell>
          <cell r="W7">
            <v>66099</v>
          </cell>
          <cell r="X7">
            <v>65310</v>
          </cell>
          <cell r="Y7">
            <v>66288</v>
          </cell>
          <cell r="Z7">
            <v>66489</v>
          </cell>
          <cell r="AA7">
            <v>66655</v>
          </cell>
          <cell r="AB7">
            <v>66756</v>
          </cell>
          <cell r="AC7">
            <v>65896</v>
          </cell>
          <cell r="AD7">
            <v>67075</v>
          </cell>
          <cell r="AE7">
            <v>67808</v>
          </cell>
          <cell r="AF7">
            <v>68421</v>
          </cell>
          <cell r="AG7">
            <v>69352</v>
          </cell>
          <cell r="AH7">
            <v>70156</v>
          </cell>
          <cell r="AI7">
            <v>69377</v>
          </cell>
          <cell r="AJ7">
            <v>64768</v>
          </cell>
          <cell r="AK7">
            <v>64397</v>
          </cell>
          <cell r="AL7">
            <v>64787</v>
          </cell>
          <cell r="AM7">
            <v>63781</v>
          </cell>
          <cell r="AN7">
            <v>63895</v>
          </cell>
          <cell r="AO7">
            <v>63800</v>
          </cell>
          <cell r="AP7">
            <v>62776</v>
          </cell>
          <cell r="AQ7">
            <v>63148</v>
          </cell>
          <cell r="AR7">
            <v>63755</v>
          </cell>
          <cell r="AS7">
            <v>64557</v>
          </cell>
          <cell r="AT7">
            <v>65393</v>
          </cell>
          <cell r="AU7">
            <v>66031</v>
          </cell>
          <cell r="AV7">
            <v>64730</v>
          </cell>
          <cell r="AW7">
            <v>63394</v>
          </cell>
          <cell r="AX7">
            <v>63088</v>
          </cell>
          <cell r="AY7">
            <v>62033</v>
          </cell>
          <cell r="AZ7">
            <v>61921</v>
          </cell>
          <cell r="BA7">
            <v>62268</v>
          </cell>
          <cell r="BB7">
            <v>60412</v>
          </cell>
          <cell r="BC7">
            <v>60679</v>
          </cell>
          <cell r="BD7">
            <v>60831</v>
          </cell>
          <cell r="BE7">
            <v>60275</v>
          </cell>
          <cell r="BF7">
            <v>60552</v>
          </cell>
          <cell r="BG7">
            <v>60993</v>
          </cell>
          <cell r="BH7">
            <v>60719</v>
          </cell>
          <cell r="BI7">
            <v>60927</v>
          </cell>
          <cell r="BJ7">
            <v>60332</v>
          </cell>
          <cell r="BK7">
            <v>60995.166666666664</v>
          </cell>
        </row>
        <row r="8">
          <cell r="B8" t="str">
            <v>ARCHULETA</v>
          </cell>
          <cell r="C8">
            <v>1472</v>
          </cell>
          <cell r="D8">
            <v>1505</v>
          </cell>
          <cell r="E8">
            <v>1524</v>
          </cell>
          <cell r="F8">
            <v>1530</v>
          </cell>
          <cell r="G8">
            <v>1553</v>
          </cell>
          <cell r="H8">
            <v>1576</v>
          </cell>
          <cell r="I8">
            <v>1608</v>
          </cell>
          <cell r="J8">
            <v>1621</v>
          </cell>
          <cell r="K8">
            <v>1658</v>
          </cell>
          <cell r="L8">
            <v>1679</v>
          </cell>
          <cell r="M8">
            <v>1701</v>
          </cell>
          <cell r="N8">
            <v>1729</v>
          </cell>
          <cell r="O8">
            <v>1750</v>
          </cell>
          <cell r="P8">
            <v>1774</v>
          </cell>
          <cell r="Q8">
            <v>1809</v>
          </cell>
          <cell r="R8">
            <v>1840</v>
          </cell>
          <cell r="S8">
            <v>1878</v>
          </cell>
          <cell r="T8">
            <v>1887</v>
          </cell>
          <cell r="U8">
            <v>1880</v>
          </cell>
          <cell r="V8">
            <v>1894</v>
          </cell>
          <cell r="W8">
            <v>1875</v>
          </cell>
          <cell r="X8">
            <v>1861</v>
          </cell>
          <cell r="Y8">
            <v>1895</v>
          </cell>
          <cell r="Z8">
            <v>1903</v>
          </cell>
          <cell r="AA8">
            <v>1916</v>
          </cell>
          <cell r="AB8">
            <v>1909</v>
          </cell>
          <cell r="AC8">
            <v>1892</v>
          </cell>
          <cell r="AD8">
            <v>1946</v>
          </cell>
          <cell r="AE8">
            <v>1981</v>
          </cell>
          <cell r="AF8">
            <v>1984</v>
          </cell>
          <cell r="AG8">
            <v>1990</v>
          </cell>
          <cell r="AH8">
            <v>1974</v>
          </cell>
          <cell r="AI8">
            <v>1924</v>
          </cell>
          <cell r="AJ8">
            <v>1828</v>
          </cell>
          <cell r="AK8">
            <v>1818</v>
          </cell>
          <cell r="AL8">
            <v>1791</v>
          </cell>
          <cell r="AM8">
            <v>1788</v>
          </cell>
          <cell r="AN8">
            <v>1781</v>
          </cell>
          <cell r="AO8">
            <v>1773</v>
          </cell>
          <cell r="AP8">
            <v>1747</v>
          </cell>
          <cell r="AQ8">
            <v>1755</v>
          </cell>
          <cell r="AR8">
            <v>1775</v>
          </cell>
          <cell r="AS8">
            <v>1809</v>
          </cell>
          <cell r="AT8">
            <v>1821</v>
          </cell>
          <cell r="AU8">
            <v>1837</v>
          </cell>
          <cell r="AV8">
            <v>1774</v>
          </cell>
          <cell r="AW8">
            <v>1746</v>
          </cell>
          <cell r="AX8">
            <v>1742</v>
          </cell>
          <cell r="AY8">
            <v>1744</v>
          </cell>
          <cell r="AZ8">
            <v>1750</v>
          </cell>
          <cell r="BA8">
            <v>1750</v>
          </cell>
          <cell r="BB8">
            <v>1749</v>
          </cell>
          <cell r="BC8">
            <v>1743</v>
          </cell>
          <cell r="BD8">
            <v>1732</v>
          </cell>
          <cell r="BE8">
            <v>1695</v>
          </cell>
          <cell r="BF8">
            <v>1683</v>
          </cell>
          <cell r="BG8">
            <v>1701</v>
          </cell>
          <cell r="BH8">
            <v>1685</v>
          </cell>
          <cell r="BI8">
            <v>1679</v>
          </cell>
          <cell r="BJ8">
            <v>1655</v>
          </cell>
          <cell r="BK8">
            <v>1713.8333333333333</v>
          </cell>
        </row>
        <row r="9">
          <cell r="B9" t="str">
            <v>BACA</v>
          </cell>
          <cell r="C9">
            <v>546</v>
          </cell>
          <cell r="D9">
            <v>562</v>
          </cell>
          <cell r="E9">
            <v>551</v>
          </cell>
          <cell r="F9">
            <v>556</v>
          </cell>
          <cell r="G9">
            <v>570</v>
          </cell>
          <cell r="H9">
            <v>567</v>
          </cell>
          <cell r="I9">
            <v>574</v>
          </cell>
          <cell r="J9">
            <v>573</v>
          </cell>
          <cell r="K9">
            <v>584</v>
          </cell>
          <cell r="L9">
            <v>590</v>
          </cell>
          <cell r="M9">
            <v>588</v>
          </cell>
          <cell r="N9">
            <v>600</v>
          </cell>
          <cell r="O9">
            <v>619</v>
          </cell>
          <cell r="P9">
            <v>614</v>
          </cell>
          <cell r="Q9">
            <v>611</v>
          </cell>
          <cell r="R9">
            <v>616</v>
          </cell>
          <cell r="S9">
            <v>616</v>
          </cell>
          <cell r="T9">
            <v>624</v>
          </cell>
          <cell r="U9">
            <v>625</v>
          </cell>
          <cell r="V9">
            <v>632</v>
          </cell>
          <cell r="W9">
            <v>619</v>
          </cell>
          <cell r="X9">
            <v>625</v>
          </cell>
          <cell r="Y9">
            <v>639</v>
          </cell>
          <cell r="Z9">
            <v>653</v>
          </cell>
          <cell r="AA9">
            <v>657</v>
          </cell>
          <cell r="AB9">
            <v>652</v>
          </cell>
          <cell r="AC9">
            <v>660</v>
          </cell>
          <cell r="AD9">
            <v>672</v>
          </cell>
          <cell r="AE9">
            <v>672</v>
          </cell>
          <cell r="AF9">
            <v>675</v>
          </cell>
          <cell r="AG9">
            <v>666</v>
          </cell>
          <cell r="AH9">
            <v>689</v>
          </cell>
          <cell r="AI9">
            <v>688</v>
          </cell>
          <cell r="AJ9">
            <v>661</v>
          </cell>
          <cell r="AK9">
            <v>669</v>
          </cell>
          <cell r="AL9">
            <v>657</v>
          </cell>
          <cell r="AM9">
            <v>665</v>
          </cell>
          <cell r="AN9">
            <v>665</v>
          </cell>
          <cell r="AO9">
            <v>655</v>
          </cell>
          <cell r="AP9">
            <v>655</v>
          </cell>
          <cell r="AQ9">
            <v>656</v>
          </cell>
          <cell r="AR9">
            <v>662</v>
          </cell>
          <cell r="AS9">
            <v>665</v>
          </cell>
          <cell r="AT9">
            <v>673</v>
          </cell>
          <cell r="AU9">
            <v>667</v>
          </cell>
          <cell r="AV9">
            <v>658</v>
          </cell>
          <cell r="AW9">
            <v>649</v>
          </cell>
          <cell r="AX9">
            <v>650</v>
          </cell>
          <cell r="AY9">
            <v>634</v>
          </cell>
          <cell r="AZ9">
            <v>614</v>
          </cell>
          <cell r="BA9">
            <v>612</v>
          </cell>
          <cell r="BB9">
            <v>625</v>
          </cell>
          <cell r="BC9">
            <v>624</v>
          </cell>
          <cell r="BD9">
            <v>619</v>
          </cell>
          <cell r="BE9">
            <v>636</v>
          </cell>
          <cell r="BF9">
            <v>633</v>
          </cell>
          <cell r="BG9">
            <v>630</v>
          </cell>
          <cell r="BH9">
            <v>621</v>
          </cell>
          <cell r="BI9">
            <v>603</v>
          </cell>
          <cell r="BJ9">
            <v>616</v>
          </cell>
          <cell r="BK9">
            <v>622.25</v>
          </cell>
        </row>
        <row r="10">
          <cell r="B10" t="str">
            <v>BENT</v>
          </cell>
          <cell r="C10">
            <v>959</v>
          </cell>
          <cell r="D10">
            <v>945</v>
          </cell>
          <cell r="E10">
            <v>944</v>
          </cell>
          <cell r="F10">
            <v>943</v>
          </cell>
          <cell r="G10">
            <v>951</v>
          </cell>
          <cell r="H10">
            <v>936</v>
          </cell>
          <cell r="I10">
            <v>936</v>
          </cell>
          <cell r="J10">
            <v>935</v>
          </cell>
          <cell r="K10">
            <v>921</v>
          </cell>
          <cell r="L10">
            <v>925</v>
          </cell>
          <cell r="M10">
            <v>930</v>
          </cell>
          <cell r="N10">
            <v>937</v>
          </cell>
          <cell r="O10">
            <v>937</v>
          </cell>
          <cell r="P10">
            <v>943</v>
          </cell>
          <cell r="Q10">
            <v>953</v>
          </cell>
          <cell r="R10">
            <v>971</v>
          </cell>
          <cell r="S10">
            <v>990</v>
          </cell>
          <cell r="T10">
            <v>1007</v>
          </cell>
          <cell r="U10">
            <v>993</v>
          </cell>
          <cell r="V10">
            <v>994</v>
          </cell>
          <cell r="W10">
            <v>988</v>
          </cell>
          <cell r="X10">
            <v>976</v>
          </cell>
          <cell r="Y10">
            <v>992</v>
          </cell>
          <cell r="Z10">
            <v>981</v>
          </cell>
          <cell r="AA10">
            <v>989</v>
          </cell>
          <cell r="AB10">
            <v>988</v>
          </cell>
          <cell r="AC10">
            <v>993</v>
          </cell>
          <cell r="AD10">
            <v>1001</v>
          </cell>
          <cell r="AE10">
            <v>1019</v>
          </cell>
          <cell r="AF10">
            <v>1018</v>
          </cell>
          <cell r="AG10">
            <v>1025</v>
          </cell>
          <cell r="AH10">
            <v>1022</v>
          </cell>
          <cell r="AI10">
            <v>1015</v>
          </cell>
          <cell r="AJ10">
            <v>984</v>
          </cell>
          <cell r="AK10">
            <v>987</v>
          </cell>
          <cell r="AL10">
            <v>1000</v>
          </cell>
          <cell r="AM10">
            <v>993</v>
          </cell>
          <cell r="AN10">
            <v>987</v>
          </cell>
          <cell r="AO10">
            <v>987</v>
          </cell>
          <cell r="AP10">
            <v>977</v>
          </cell>
          <cell r="AQ10">
            <v>978</v>
          </cell>
          <cell r="AR10">
            <v>985</v>
          </cell>
          <cell r="AS10">
            <v>963</v>
          </cell>
          <cell r="AT10">
            <v>978</v>
          </cell>
          <cell r="AU10">
            <v>988</v>
          </cell>
          <cell r="AV10">
            <v>976</v>
          </cell>
          <cell r="AW10">
            <v>973</v>
          </cell>
          <cell r="AX10">
            <v>958</v>
          </cell>
          <cell r="AY10">
            <v>958</v>
          </cell>
          <cell r="AZ10">
            <v>959</v>
          </cell>
          <cell r="BA10">
            <v>956</v>
          </cell>
          <cell r="BB10">
            <v>944</v>
          </cell>
          <cell r="BC10">
            <v>946</v>
          </cell>
          <cell r="BD10">
            <v>963</v>
          </cell>
          <cell r="BE10">
            <v>959</v>
          </cell>
          <cell r="BF10">
            <v>955</v>
          </cell>
          <cell r="BG10">
            <v>969</v>
          </cell>
          <cell r="BH10">
            <v>973</v>
          </cell>
          <cell r="BI10">
            <v>965</v>
          </cell>
          <cell r="BJ10">
            <v>965</v>
          </cell>
          <cell r="BK10">
            <v>959.33333333333337</v>
          </cell>
        </row>
        <row r="11">
          <cell r="B11" t="str">
            <v>BOULDER</v>
          </cell>
          <cell r="C11">
            <v>23640</v>
          </cell>
          <cell r="D11">
            <v>24422</v>
          </cell>
          <cell r="E11">
            <v>24897</v>
          </cell>
          <cell r="F11">
            <v>25215</v>
          </cell>
          <cell r="G11">
            <v>25440</v>
          </cell>
          <cell r="H11">
            <v>25617</v>
          </cell>
          <cell r="I11">
            <v>25858</v>
          </cell>
          <cell r="J11">
            <v>26147</v>
          </cell>
          <cell r="K11">
            <v>26400</v>
          </cell>
          <cell r="L11">
            <v>26683</v>
          </cell>
          <cell r="M11">
            <v>27018</v>
          </cell>
          <cell r="N11">
            <v>27701</v>
          </cell>
          <cell r="O11">
            <v>28291</v>
          </cell>
          <cell r="P11">
            <v>28618</v>
          </cell>
          <cell r="Q11">
            <v>28889</v>
          </cell>
          <cell r="R11">
            <v>28965</v>
          </cell>
          <cell r="S11">
            <v>29136</v>
          </cell>
          <cell r="T11">
            <v>29163</v>
          </cell>
          <cell r="U11">
            <v>28883</v>
          </cell>
          <cell r="V11">
            <v>29142</v>
          </cell>
          <cell r="W11">
            <v>28934</v>
          </cell>
          <cell r="X11">
            <v>28660</v>
          </cell>
          <cell r="Y11">
            <v>29188</v>
          </cell>
          <cell r="Z11">
            <v>29567</v>
          </cell>
          <cell r="AA11">
            <v>29655</v>
          </cell>
          <cell r="AB11">
            <v>29647</v>
          </cell>
          <cell r="AC11">
            <v>29114</v>
          </cell>
          <cell r="AD11">
            <v>29530</v>
          </cell>
          <cell r="AE11">
            <v>29786</v>
          </cell>
          <cell r="AF11">
            <v>30072</v>
          </cell>
          <cell r="AG11">
            <v>30449</v>
          </cell>
          <cell r="AH11">
            <v>30724</v>
          </cell>
          <cell r="AI11">
            <v>30472</v>
          </cell>
          <cell r="AJ11">
            <v>28647</v>
          </cell>
          <cell r="AK11">
            <v>28677</v>
          </cell>
          <cell r="AL11">
            <v>29130</v>
          </cell>
          <cell r="AM11">
            <v>28746</v>
          </cell>
          <cell r="AN11">
            <v>28631</v>
          </cell>
          <cell r="AO11">
            <v>28591</v>
          </cell>
          <cell r="AP11">
            <v>28133</v>
          </cell>
          <cell r="AQ11">
            <v>28093</v>
          </cell>
          <cell r="AR11">
            <v>28127</v>
          </cell>
          <cell r="AS11">
            <v>27969</v>
          </cell>
          <cell r="AT11">
            <v>28174</v>
          </cell>
          <cell r="AU11">
            <v>28343</v>
          </cell>
          <cell r="AV11">
            <v>28073</v>
          </cell>
          <cell r="AW11">
            <v>27619</v>
          </cell>
          <cell r="AX11">
            <v>27475</v>
          </cell>
          <cell r="AY11">
            <v>26873</v>
          </cell>
          <cell r="AZ11">
            <v>26846</v>
          </cell>
          <cell r="BA11">
            <v>26862</v>
          </cell>
          <cell r="BB11">
            <v>26675</v>
          </cell>
          <cell r="BC11">
            <v>26725</v>
          </cell>
          <cell r="BD11">
            <v>26712</v>
          </cell>
          <cell r="BE11">
            <v>26451</v>
          </cell>
          <cell r="BF11">
            <v>26576</v>
          </cell>
          <cell r="BG11">
            <v>26656</v>
          </cell>
          <cell r="BH11">
            <v>26471</v>
          </cell>
          <cell r="BI11">
            <v>26380</v>
          </cell>
          <cell r="BJ11">
            <v>26091</v>
          </cell>
          <cell r="BK11">
            <v>26609.833333333332</v>
          </cell>
        </row>
        <row r="12">
          <cell r="B12" t="str">
            <v>BROOMFIELD</v>
          </cell>
          <cell r="C12">
            <v>3020</v>
          </cell>
          <cell r="D12">
            <v>3138</v>
          </cell>
          <cell r="E12">
            <v>3202</v>
          </cell>
          <cell r="F12">
            <v>3227</v>
          </cell>
          <cell r="G12">
            <v>3272</v>
          </cell>
          <cell r="H12">
            <v>3284</v>
          </cell>
          <cell r="I12">
            <v>3285</v>
          </cell>
          <cell r="J12">
            <v>3324</v>
          </cell>
          <cell r="K12">
            <v>3324</v>
          </cell>
          <cell r="L12">
            <v>3326</v>
          </cell>
          <cell r="M12">
            <v>3312</v>
          </cell>
          <cell r="N12">
            <v>3366</v>
          </cell>
          <cell r="O12">
            <v>3431</v>
          </cell>
          <cell r="P12">
            <v>3396</v>
          </cell>
          <cell r="Q12">
            <v>3377</v>
          </cell>
          <cell r="R12">
            <v>3379</v>
          </cell>
          <cell r="S12">
            <v>3339</v>
          </cell>
          <cell r="T12">
            <v>3364</v>
          </cell>
          <cell r="U12">
            <v>3325</v>
          </cell>
          <cell r="V12">
            <v>3346</v>
          </cell>
          <cell r="W12">
            <v>3357</v>
          </cell>
          <cell r="X12">
            <v>3336</v>
          </cell>
          <cell r="Y12">
            <v>3381</v>
          </cell>
          <cell r="Z12">
            <v>3421</v>
          </cell>
          <cell r="AA12">
            <v>3362</v>
          </cell>
          <cell r="AB12">
            <v>3293</v>
          </cell>
          <cell r="AC12">
            <v>3300</v>
          </cell>
          <cell r="AD12">
            <v>3363</v>
          </cell>
          <cell r="AE12">
            <v>3400</v>
          </cell>
          <cell r="AF12">
            <v>3397</v>
          </cell>
          <cell r="AG12">
            <v>3423</v>
          </cell>
          <cell r="AH12">
            <v>3451</v>
          </cell>
          <cell r="AI12">
            <v>3397</v>
          </cell>
          <cell r="AJ12">
            <v>3240</v>
          </cell>
          <cell r="AK12">
            <v>3295</v>
          </cell>
          <cell r="AL12">
            <v>3388</v>
          </cell>
          <cell r="AM12">
            <v>3403</v>
          </cell>
          <cell r="AN12">
            <v>3428</v>
          </cell>
          <cell r="AO12">
            <v>3393</v>
          </cell>
          <cell r="AP12">
            <v>3376</v>
          </cell>
          <cell r="AQ12">
            <v>3391</v>
          </cell>
          <cell r="AR12">
            <v>3421</v>
          </cell>
          <cell r="AS12">
            <v>3437</v>
          </cell>
          <cell r="AT12">
            <v>3476</v>
          </cell>
          <cell r="AU12">
            <v>3505</v>
          </cell>
          <cell r="AV12">
            <v>3462</v>
          </cell>
          <cell r="AW12">
            <v>3440</v>
          </cell>
          <cell r="AX12">
            <v>3413</v>
          </cell>
          <cell r="AY12">
            <v>3346</v>
          </cell>
          <cell r="AZ12">
            <v>3350</v>
          </cell>
          <cell r="BA12">
            <v>3357</v>
          </cell>
          <cell r="BB12">
            <v>3324</v>
          </cell>
          <cell r="BC12">
            <v>3324</v>
          </cell>
          <cell r="BD12">
            <v>3323</v>
          </cell>
          <cell r="BE12">
            <v>3330</v>
          </cell>
          <cell r="BF12">
            <v>3290</v>
          </cell>
          <cell r="BG12">
            <v>3288</v>
          </cell>
          <cell r="BH12">
            <v>3292</v>
          </cell>
          <cell r="BI12">
            <v>3277</v>
          </cell>
          <cell r="BJ12">
            <v>3257</v>
          </cell>
          <cell r="BK12">
            <v>3313.1666666666665</v>
          </cell>
        </row>
        <row r="13">
          <cell r="B13" t="str">
            <v>CHAFFEE</v>
          </cell>
          <cell r="C13">
            <v>2065</v>
          </cell>
          <cell r="D13">
            <v>2112</v>
          </cell>
          <cell r="E13">
            <v>2150</v>
          </cell>
          <cell r="F13">
            <v>2160</v>
          </cell>
          <cell r="G13">
            <v>2163</v>
          </cell>
          <cell r="H13">
            <v>2137</v>
          </cell>
          <cell r="I13">
            <v>2125</v>
          </cell>
          <cell r="J13">
            <v>2154</v>
          </cell>
          <cell r="K13">
            <v>2185</v>
          </cell>
          <cell r="L13">
            <v>2193</v>
          </cell>
          <cell r="M13">
            <v>2210</v>
          </cell>
          <cell r="N13">
            <v>2274</v>
          </cell>
          <cell r="O13">
            <v>2349</v>
          </cell>
          <cell r="P13">
            <v>2348</v>
          </cell>
          <cell r="Q13">
            <v>2364</v>
          </cell>
          <cell r="R13">
            <v>2396</v>
          </cell>
          <cell r="S13">
            <v>2428</v>
          </cell>
          <cell r="T13">
            <v>2448</v>
          </cell>
          <cell r="U13">
            <v>2386</v>
          </cell>
          <cell r="V13">
            <v>2393</v>
          </cell>
          <cell r="W13">
            <v>2366</v>
          </cell>
          <cell r="X13">
            <v>2350</v>
          </cell>
          <cell r="Y13">
            <v>2357</v>
          </cell>
          <cell r="Z13">
            <v>2442</v>
          </cell>
          <cell r="AA13">
            <v>2451</v>
          </cell>
          <cell r="AB13">
            <v>2443</v>
          </cell>
          <cell r="AC13">
            <v>2416</v>
          </cell>
          <cell r="AD13">
            <v>2427</v>
          </cell>
          <cell r="AE13">
            <v>2447</v>
          </cell>
          <cell r="AF13">
            <v>2448</v>
          </cell>
          <cell r="AG13">
            <v>2492</v>
          </cell>
          <cell r="AH13">
            <v>2502</v>
          </cell>
          <cell r="AI13">
            <v>2511</v>
          </cell>
          <cell r="AJ13">
            <v>2390</v>
          </cell>
          <cell r="AK13">
            <v>2400</v>
          </cell>
          <cell r="AL13">
            <v>2416</v>
          </cell>
          <cell r="AM13">
            <v>2402</v>
          </cell>
          <cell r="AN13">
            <v>2377</v>
          </cell>
          <cell r="AO13">
            <v>2373</v>
          </cell>
          <cell r="AP13">
            <v>2359</v>
          </cell>
          <cell r="AQ13">
            <v>2373</v>
          </cell>
          <cell r="AR13">
            <v>2392</v>
          </cell>
          <cell r="AS13">
            <v>2381</v>
          </cell>
          <cell r="AT13">
            <v>2375</v>
          </cell>
          <cell r="AU13">
            <v>2329</v>
          </cell>
          <cell r="AV13">
            <v>2305</v>
          </cell>
          <cell r="AW13">
            <v>2228</v>
          </cell>
          <cell r="AX13">
            <v>2143</v>
          </cell>
          <cell r="AY13">
            <v>2143</v>
          </cell>
          <cell r="AZ13">
            <v>2161</v>
          </cell>
          <cell r="BA13">
            <v>2170</v>
          </cell>
          <cell r="BB13">
            <v>2142</v>
          </cell>
          <cell r="BC13">
            <v>2149</v>
          </cell>
          <cell r="BD13">
            <v>2121</v>
          </cell>
          <cell r="BE13">
            <v>2068</v>
          </cell>
          <cell r="BF13">
            <v>2049</v>
          </cell>
          <cell r="BG13">
            <v>2089</v>
          </cell>
          <cell r="BH13">
            <v>2076</v>
          </cell>
          <cell r="BI13">
            <v>2090</v>
          </cell>
          <cell r="BJ13">
            <v>2074</v>
          </cell>
          <cell r="BK13">
            <v>2111</v>
          </cell>
        </row>
        <row r="14">
          <cell r="B14" t="str">
            <v>CHEYENNE</v>
          </cell>
          <cell r="C14">
            <v>176</v>
          </cell>
          <cell r="D14">
            <v>186</v>
          </cell>
          <cell r="E14">
            <v>193</v>
          </cell>
          <cell r="F14">
            <v>197</v>
          </cell>
          <cell r="G14">
            <v>200</v>
          </cell>
          <cell r="H14">
            <v>209</v>
          </cell>
          <cell r="I14">
            <v>205</v>
          </cell>
          <cell r="J14">
            <v>201</v>
          </cell>
          <cell r="K14">
            <v>200</v>
          </cell>
          <cell r="L14">
            <v>200</v>
          </cell>
          <cell r="M14">
            <v>196</v>
          </cell>
          <cell r="N14">
            <v>204</v>
          </cell>
          <cell r="O14">
            <v>210</v>
          </cell>
          <cell r="P14">
            <v>205</v>
          </cell>
          <cell r="Q14">
            <v>213</v>
          </cell>
          <cell r="R14">
            <v>228</v>
          </cell>
          <cell r="S14">
            <v>219</v>
          </cell>
          <cell r="T14">
            <v>213</v>
          </cell>
          <cell r="U14">
            <v>218</v>
          </cell>
          <cell r="V14">
            <v>232</v>
          </cell>
          <cell r="W14">
            <v>233</v>
          </cell>
          <cell r="X14">
            <v>234</v>
          </cell>
          <cell r="Y14">
            <v>241</v>
          </cell>
          <cell r="Z14">
            <v>243</v>
          </cell>
          <cell r="AA14">
            <v>241</v>
          </cell>
          <cell r="AB14">
            <v>238</v>
          </cell>
          <cell r="AC14">
            <v>242</v>
          </cell>
          <cell r="AD14">
            <v>228</v>
          </cell>
          <cell r="AE14">
            <v>236</v>
          </cell>
          <cell r="AF14">
            <v>229</v>
          </cell>
          <cell r="AG14">
            <v>231</v>
          </cell>
          <cell r="AH14">
            <v>231</v>
          </cell>
          <cell r="AI14">
            <v>234</v>
          </cell>
          <cell r="AJ14">
            <v>224</v>
          </cell>
          <cell r="AK14">
            <v>224</v>
          </cell>
          <cell r="AL14">
            <v>231</v>
          </cell>
          <cell r="AM14">
            <v>234</v>
          </cell>
          <cell r="AN14">
            <v>243</v>
          </cell>
          <cell r="AO14">
            <v>245</v>
          </cell>
          <cell r="AP14">
            <v>236</v>
          </cell>
          <cell r="AQ14">
            <v>244</v>
          </cell>
          <cell r="AR14">
            <v>246</v>
          </cell>
          <cell r="AS14">
            <v>248</v>
          </cell>
          <cell r="AT14">
            <v>245</v>
          </cell>
          <cell r="AU14">
            <v>237</v>
          </cell>
          <cell r="AV14">
            <v>225</v>
          </cell>
          <cell r="AW14">
            <v>216</v>
          </cell>
          <cell r="AX14">
            <v>221</v>
          </cell>
          <cell r="AY14">
            <v>222</v>
          </cell>
          <cell r="AZ14">
            <v>221</v>
          </cell>
          <cell r="BA14">
            <v>223</v>
          </cell>
          <cell r="BB14">
            <v>227</v>
          </cell>
          <cell r="BC14">
            <v>232</v>
          </cell>
          <cell r="BD14">
            <v>235</v>
          </cell>
          <cell r="BE14">
            <v>230</v>
          </cell>
          <cell r="BF14">
            <v>225</v>
          </cell>
          <cell r="BG14">
            <v>232</v>
          </cell>
          <cell r="BH14">
            <v>241</v>
          </cell>
          <cell r="BI14">
            <v>245</v>
          </cell>
          <cell r="BJ14">
            <v>236</v>
          </cell>
          <cell r="BK14">
            <v>230.75</v>
          </cell>
        </row>
        <row r="15">
          <cell r="B15" t="str">
            <v>CLEAR CREEK</v>
          </cell>
          <cell r="C15">
            <v>918</v>
          </cell>
          <cell r="D15">
            <v>952</v>
          </cell>
          <cell r="E15">
            <v>977</v>
          </cell>
          <cell r="F15">
            <v>982</v>
          </cell>
          <cell r="G15">
            <v>1007</v>
          </cell>
          <cell r="H15">
            <v>1004</v>
          </cell>
          <cell r="I15">
            <v>1018</v>
          </cell>
          <cell r="J15">
            <v>1033</v>
          </cell>
          <cell r="K15">
            <v>1026</v>
          </cell>
          <cell r="L15">
            <v>1048</v>
          </cell>
          <cell r="M15">
            <v>1054</v>
          </cell>
          <cell r="N15">
            <v>1083</v>
          </cell>
          <cell r="O15">
            <v>1085</v>
          </cell>
          <cell r="P15">
            <v>1055</v>
          </cell>
          <cell r="Q15">
            <v>1052</v>
          </cell>
          <cell r="R15">
            <v>1021</v>
          </cell>
          <cell r="S15">
            <v>1036</v>
          </cell>
          <cell r="T15">
            <v>1040</v>
          </cell>
          <cell r="U15">
            <v>1056</v>
          </cell>
          <cell r="V15">
            <v>1070</v>
          </cell>
          <cell r="W15">
            <v>1046</v>
          </cell>
          <cell r="X15">
            <v>1048</v>
          </cell>
          <cell r="Y15">
            <v>1060</v>
          </cell>
          <cell r="Z15">
            <v>1069</v>
          </cell>
          <cell r="AA15">
            <v>1051</v>
          </cell>
          <cell r="AB15">
            <v>1059</v>
          </cell>
          <cell r="AC15">
            <v>1025</v>
          </cell>
          <cell r="AD15">
            <v>1039</v>
          </cell>
          <cell r="AE15">
            <v>1037</v>
          </cell>
          <cell r="AF15">
            <v>1047</v>
          </cell>
          <cell r="AG15">
            <v>1049</v>
          </cell>
          <cell r="AH15">
            <v>1048</v>
          </cell>
          <cell r="AI15">
            <v>1038</v>
          </cell>
          <cell r="AJ15">
            <v>990</v>
          </cell>
          <cell r="AK15">
            <v>979</v>
          </cell>
          <cell r="AL15">
            <v>985</v>
          </cell>
          <cell r="AM15">
            <v>974</v>
          </cell>
          <cell r="AN15">
            <v>955</v>
          </cell>
          <cell r="AO15">
            <v>925</v>
          </cell>
          <cell r="AP15">
            <v>915</v>
          </cell>
          <cell r="AQ15">
            <v>905</v>
          </cell>
          <cell r="AR15">
            <v>885</v>
          </cell>
          <cell r="AS15">
            <v>872</v>
          </cell>
          <cell r="AT15">
            <v>884</v>
          </cell>
          <cell r="AU15">
            <v>906</v>
          </cell>
          <cell r="AV15">
            <v>890</v>
          </cell>
          <cell r="AW15">
            <v>874</v>
          </cell>
          <cell r="AX15">
            <v>878</v>
          </cell>
          <cell r="AY15">
            <v>862</v>
          </cell>
          <cell r="AZ15">
            <v>869</v>
          </cell>
          <cell r="BA15">
            <v>854</v>
          </cell>
          <cell r="BB15">
            <v>826</v>
          </cell>
          <cell r="BC15">
            <v>837</v>
          </cell>
          <cell r="BD15">
            <v>841</v>
          </cell>
          <cell r="BE15">
            <v>827</v>
          </cell>
          <cell r="BF15">
            <v>836</v>
          </cell>
          <cell r="BG15">
            <v>857</v>
          </cell>
          <cell r="BH15">
            <v>855</v>
          </cell>
          <cell r="BI15">
            <v>832</v>
          </cell>
          <cell r="BJ15">
            <v>801</v>
          </cell>
          <cell r="BK15">
            <v>841.41666666666663</v>
          </cell>
        </row>
        <row r="16">
          <cell r="B16" t="str">
            <v>CONEJOS</v>
          </cell>
          <cell r="C16">
            <v>1592</v>
          </cell>
          <cell r="D16">
            <v>1609</v>
          </cell>
          <cell r="E16">
            <v>1621</v>
          </cell>
          <cell r="F16">
            <v>1641</v>
          </cell>
          <cell r="G16">
            <v>1644</v>
          </cell>
          <cell r="H16">
            <v>1660</v>
          </cell>
          <cell r="I16">
            <v>1638</v>
          </cell>
          <cell r="J16">
            <v>1643</v>
          </cell>
          <cell r="K16">
            <v>1650</v>
          </cell>
          <cell r="L16">
            <v>1672</v>
          </cell>
          <cell r="M16">
            <v>1717</v>
          </cell>
          <cell r="N16">
            <v>1735</v>
          </cell>
          <cell r="O16">
            <v>1747</v>
          </cell>
          <cell r="P16">
            <v>1759</v>
          </cell>
          <cell r="Q16">
            <v>1758</v>
          </cell>
          <cell r="R16">
            <v>1766</v>
          </cell>
          <cell r="S16">
            <v>1772</v>
          </cell>
          <cell r="T16">
            <v>1789</v>
          </cell>
          <cell r="U16">
            <v>1757</v>
          </cell>
          <cell r="V16">
            <v>1767</v>
          </cell>
          <cell r="W16">
            <v>1729</v>
          </cell>
          <cell r="X16">
            <v>1696</v>
          </cell>
          <cell r="Y16">
            <v>1711</v>
          </cell>
          <cell r="Z16">
            <v>1712</v>
          </cell>
          <cell r="AA16">
            <v>1735</v>
          </cell>
          <cell r="AB16">
            <v>1721</v>
          </cell>
          <cell r="AC16">
            <v>1720</v>
          </cell>
          <cell r="AD16">
            <v>1721</v>
          </cell>
          <cell r="AE16">
            <v>1723</v>
          </cell>
          <cell r="AF16">
            <v>1719</v>
          </cell>
          <cell r="AG16">
            <v>1725</v>
          </cell>
          <cell r="AH16">
            <v>1726</v>
          </cell>
          <cell r="AI16">
            <v>1689</v>
          </cell>
          <cell r="AJ16">
            <v>1644</v>
          </cell>
          <cell r="AK16">
            <v>1631</v>
          </cell>
          <cell r="AL16">
            <v>1644</v>
          </cell>
          <cell r="AM16">
            <v>1652</v>
          </cell>
          <cell r="AN16">
            <v>1626</v>
          </cell>
          <cell r="AO16">
            <v>1630</v>
          </cell>
          <cell r="AP16">
            <v>1604</v>
          </cell>
          <cell r="AQ16">
            <v>1607</v>
          </cell>
          <cell r="AR16">
            <v>1635</v>
          </cell>
          <cell r="AS16">
            <v>1647</v>
          </cell>
          <cell r="AT16">
            <v>1651</v>
          </cell>
          <cell r="AU16">
            <v>1641</v>
          </cell>
          <cell r="AV16">
            <v>1566</v>
          </cell>
          <cell r="AW16">
            <v>1547</v>
          </cell>
          <cell r="AX16">
            <v>1566</v>
          </cell>
          <cell r="AY16">
            <v>1545</v>
          </cell>
          <cell r="AZ16">
            <v>1550</v>
          </cell>
          <cell r="BA16">
            <v>1553</v>
          </cell>
          <cell r="BB16">
            <v>1553</v>
          </cell>
          <cell r="BC16">
            <v>1567</v>
          </cell>
          <cell r="BD16">
            <v>1565</v>
          </cell>
          <cell r="BE16">
            <v>1551</v>
          </cell>
          <cell r="BF16">
            <v>1565</v>
          </cell>
          <cell r="BG16">
            <v>1541</v>
          </cell>
          <cell r="BH16">
            <v>1541</v>
          </cell>
          <cell r="BI16">
            <v>1540</v>
          </cell>
          <cell r="BJ16">
            <v>1527</v>
          </cell>
          <cell r="BK16">
            <v>1549.8333333333333</v>
          </cell>
        </row>
        <row r="17">
          <cell r="B17" t="str">
            <v>COSTILLA</v>
          </cell>
          <cell r="C17">
            <v>993</v>
          </cell>
          <cell r="D17">
            <v>994</v>
          </cell>
          <cell r="E17">
            <v>1017</v>
          </cell>
          <cell r="F17">
            <v>1034</v>
          </cell>
          <cell r="G17">
            <v>1040</v>
          </cell>
          <cell r="H17">
            <v>1063</v>
          </cell>
          <cell r="I17">
            <v>1084</v>
          </cell>
          <cell r="J17">
            <v>1092</v>
          </cell>
          <cell r="K17">
            <v>1116</v>
          </cell>
          <cell r="L17">
            <v>1125</v>
          </cell>
          <cell r="M17">
            <v>1124</v>
          </cell>
          <cell r="N17">
            <v>1145</v>
          </cell>
          <cell r="O17">
            <v>1163</v>
          </cell>
          <cell r="P17">
            <v>1174</v>
          </cell>
          <cell r="Q17">
            <v>1154</v>
          </cell>
          <cell r="R17">
            <v>1164</v>
          </cell>
          <cell r="S17">
            <v>1156</v>
          </cell>
          <cell r="T17">
            <v>1163</v>
          </cell>
          <cell r="U17">
            <v>1155</v>
          </cell>
          <cell r="V17">
            <v>1150</v>
          </cell>
          <cell r="W17">
            <v>1126</v>
          </cell>
          <cell r="X17">
            <v>1124</v>
          </cell>
          <cell r="Y17">
            <v>1145</v>
          </cell>
          <cell r="Z17">
            <v>1142</v>
          </cell>
          <cell r="AA17">
            <v>1148</v>
          </cell>
          <cell r="AB17">
            <v>1133</v>
          </cell>
          <cell r="AC17">
            <v>1135</v>
          </cell>
          <cell r="AD17">
            <v>1140</v>
          </cell>
          <cell r="AE17">
            <v>1144</v>
          </cell>
          <cell r="AF17">
            <v>1160</v>
          </cell>
          <cell r="AG17">
            <v>1166</v>
          </cell>
          <cell r="AH17">
            <v>1175</v>
          </cell>
          <cell r="AI17">
            <v>1188</v>
          </cell>
          <cell r="AJ17">
            <v>1153</v>
          </cell>
          <cell r="AK17">
            <v>1136</v>
          </cell>
          <cell r="AL17">
            <v>1171</v>
          </cell>
          <cell r="AM17">
            <v>1167</v>
          </cell>
          <cell r="AN17">
            <v>1165</v>
          </cell>
          <cell r="AO17">
            <v>1160</v>
          </cell>
          <cell r="AP17">
            <v>1191</v>
          </cell>
          <cell r="AQ17">
            <v>1175</v>
          </cell>
          <cell r="AR17">
            <v>1168</v>
          </cell>
          <cell r="AS17">
            <v>1180</v>
          </cell>
          <cell r="AT17">
            <v>1181</v>
          </cell>
          <cell r="AU17">
            <v>1195</v>
          </cell>
          <cell r="AV17">
            <v>1173</v>
          </cell>
          <cell r="AW17">
            <v>1182</v>
          </cell>
          <cell r="AX17">
            <v>1178</v>
          </cell>
          <cell r="AY17">
            <v>1170</v>
          </cell>
          <cell r="AZ17">
            <v>1144</v>
          </cell>
          <cell r="BA17">
            <v>1125</v>
          </cell>
          <cell r="BB17">
            <v>1109</v>
          </cell>
          <cell r="BC17">
            <v>1102</v>
          </cell>
          <cell r="BD17">
            <v>1105</v>
          </cell>
          <cell r="BE17">
            <v>1105</v>
          </cell>
          <cell r="BF17">
            <v>1110</v>
          </cell>
          <cell r="BG17">
            <v>1107</v>
          </cell>
          <cell r="BH17">
            <v>1100</v>
          </cell>
          <cell r="BI17">
            <v>1083</v>
          </cell>
          <cell r="BJ17">
            <v>1081</v>
          </cell>
          <cell r="BK17">
            <v>1111.75</v>
          </cell>
        </row>
        <row r="18">
          <cell r="B18" t="str">
            <v>CROWLEY</v>
          </cell>
          <cell r="C18">
            <v>684</v>
          </cell>
          <cell r="D18">
            <v>685</v>
          </cell>
          <cell r="E18">
            <v>705</v>
          </cell>
          <cell r="F18">
            <v>719</v>
          </cell>
          <cell r="G18">
            <v>728</v>
          </cell>
          <cell r="H18">
            <v>742</v>
          </cell>
          <cell r="I18">
            <v>732</v>
          </cell>
          <cell r="J18">
            <v>745</v>
          </cell>
          <cell r="K18">
            <v>748</v>
          </cell>
          <cell r="L18">
            <v>757</v>
          </cell>
          <cell r="M18">
            <v>774</v>
          </cell>
          <cell r="N18">
            <v>792</v>
          </cell>
          <cell r="O18">
            <v>780</v>
          </cell>
          <cell r="P18">
            <v>793</v>
          </cell>
          <cell r="Q18">
            <v>790</v>
          </cell>
          <cell r="R18">
            <v>788</v>
          </cell>
          <cell r="S18">
            <v>789</v>
          </cell>
          <cell r="T18">
            <v>796</v>
          </cell>
          <cell r="U18">
            <v>788</v>
          </cell>
          <cell r="V18">
            <v>787</v>
          </cell>
          <cell r="W18">
            <v>782</v>
          </cell>
          <cell r="X18">
            <v>794</v>
          </cell>
          <cell r="Y18">
            <v>807</v>
          </cell>
          <cell r="Z18">
            <v>840</v>
          </cell>
          <cell r="AA18">
            <v>852</v>
          </cell>
          <cell r="AB18">
            <v>835</v>
          </cell>
          <cell r="AC18">
            <v>834</v>
          </cell>
          <cell r="AD18">
            <v>826</v>
          </cell>
          <cell r="AE18">
            <v>832</v>
          </cell>
          <cell r="AF18">
            <v>840</v>
          </cell>
          <cell r="AG18">
            <v>852</v>
          </cell>
          <cell r="AH18">
            <v>862</v>
          </cell>
          <cell r="AI18">
            <v>855</v>
          </cell>
          <cell r="AJ18">
            <v>850</v>
          </cell>
          <cell r="AK18">
            <v>853</v>
          </cell>
          <cell r="AL18">
            <v>866</v>
          </cell>
          <cell r="AM18">
            <v>866</v>
          </cell>
          <cell r="AN18">
            <v>870</v>
          </cell>
          <cell r="AO18">
            <v>858</v>
          </cell>
          <cell r="AP18">
            <v>856</v>
          </cell>
          <cell r="AQ18">
            <v>859</v>
          </cell>
          <cell r="AR18">
            <v>850</v>
          </cell>
          <cell r="AS18">
            <v>852</v>
          </cell>
          <cell r="AT18">
            <v>863</v>
          </cell>
          <cell r="AU18">
            <v>859</v>
          </cell>
          <cell r="AV18">
            <v>845</v>
          </cell>
          <cell r="AW18">
            <v>836</v>
          </cell>
          <cell r="AX18">
            <v>835</v>
          </cell>
          <cell r="AY18">
            <v>828</v>
          </cell>
          <cell r="AZ18">
            <v>812</v>
          </cell>
          <cell r="BA18">
            <v>818</v>
          </cell>
          <cell r="BB18">
            <v>826</v>
          </cell>
          <cell r="BC18">
            <v>832</v>
          </cell>
          <cell r="BD18">
            <v>831</v>
          </cell>
          <cell r="BE18">
            <v>818</v>
          </cell>
          <cell r="BF18">
            <v>829</v>
          </cell>
          <cell r="BG18">
            <v>811</v>
          </cell>
          <cell r="BH18">
            <v>825</v>
          </cell>
          <cell r="BI18">
            <v>822</v>
          </cell>
          <cell r="BJ18">
            <v>805</v>
          </cell>
          <cell r="BK18">
            <v>821.41666666666663</v>
          </cell>
        </row>
        <row r="19">
          <cell r="B19" t="str">
            <v>CUSTER</v>
          </cell>
          <cell r="C19">
            <v>470</v>
          </cell>
          <cell r="D19">
            <v>484</v>
          </cell>
          <cell r="E19">
            <v>493</v>
          </cell>
          <cell r="F19">
            <v>485</v>
          </cell>
          <cell r="G19">
            <v>482</v>
          </cell>
          <cell r="H19">
            <v>492</v>
          </cell>
          <cell r="I19">
            <v>480</v>
          </cell>
          <cell r="J19">
            <v>488</v>
          </cell>
          <cell r="K19">
            <v>498</v>
          </cell>
          <cell r="L19">
            <v>497</v>
          </cell>
          <cell r="M19">
            <v>499</v>
          </cell>
          <cell r="N19">
            <v>518</v>
          </cell>
          <cell r="O19">
            <v>526</v>
          </cell>
          <cell r="P19">
            <v>524</v>
          </cell>
          <cell r="Q19">
            <v>529</v>
          </cell>
          <cell r="R19">
            <v>541</v>
          </cell>
          <cell r="S19">
            <v>535</v>
          </cell>
          <cell r="T19">
            <v>545</v>
          </cell>
          <cell r="U19">
            <v>549</v>
          </cell>
          <cell r="V19">
            <v>551</v>
          </cell>
          <cell r="W19">
            <v>568</v>
          </cell>
          <cell r="X19">
            <v>567</v>
          </cell>
          <cell r="Y19">
            <v>562</v>
          </cell>
          <cell r="Z19">
            <v>570</v>
          </cell>
          <cell r="AA19">
            <v>562</v>
          </cell>
          <cell r="AB19">
            <v>564</v>
          </cell>
          <cell r="AC19">
            <v>579</v>
          </cell>
          <cell r="AD19">
            <v>583</v>
          </cell>
          <cell r="AE19">
            <v>584</v>
          </cell>
          <cell r="AF19">
            <v>577</v>
          </cell>
          <cell r="AG19">
            <v>577</v>
          </cell>
          <cell r="AH19">
            <v>578</v>
          </cell>
          <cell r="AI19">
            <v>568</v>
          </cell>
          <cell r="AJ19">
            <v>566</v>
          </cell>
          <cell r="AK19">
            <v>566</v>
          </cell>
          <cell r="AL19">
            <v>566</v>
          </cell>
          <cell r="AM19">
            <v>560</v>
          </cell>
          <cell r="AN19">
            <v>551</v>
          </cell>
          <cell r="AO19">
            <v>549</v>
          </cell>
          <cell r="AP19">
            <v>544</v>
          </cell>
          <cell r="AQ19">
            <v>543</v>
          </cell>
          <cell r="AR19">
            <v>538</v>
          </cell>
          <cell r="AS19">
            <v>549</v>
          </cell>
          <cell r="AT19">
            <v>557</v>
          </cell>
          <cell r="AU19">
            <v>534</v>
          </cell>
          <cell r="AV19">
            <v>526</v>
          </cell>
          <cell r="AW19">
            <v>524</v>
          </cell>
          <cell r="AX19">
            <v>526</v>
          </cell>
          <cell r="AY19">
            <v>518</v>
          </cell>
          <cell r="AZ19">
            <v>526</v>
          </cell>
          <cell r="BA19">
            <v>521</v>
          </cell>
          <cell r="BB19">
            <v>511</v>
          </cell>
          <cell r="BC19">
            <v>505</v>
          </cell>
          <cell r="BD19">
            <v>503</v>
          </cell>
          <cell r="BE19">
            <v>503</v>
          </cell>
          <cell r="BF19">
            <v>493</v>
          </cell>
          <cell r="BG19">
            <v>482</v>
          </cell>
          <cell r="BH19">
            <v>481</v>
          </cell>
          <cell r="BI19">
            <v>492</v>
          </cell>
          <cell r="BJ19">
            <v>496</v>
          </cell>
          <cell r="BK19">
            <v>502.58333333333331</v>
          </cell>
        </row>
        <row r="20">
          <cell r="B20" t="str">
            <v>DELTA</v>
          </cell>
          <cell r="C20">
            <v>4208</v>
          </cell>
          <cell r="D20">
            <v>4314</v>
          </cell>
          <cell r="E20">
            <v>4418</v>
          </cell>
          <cell r="F20">
            <v>4499</v>
          </cell>
          <cell r="G20">
            <v>4559</v>
          </cell>
          <cell r="H20">
            <v>4610</v>
          </cell>
          <cell r="I20">
            <v>4644</v>
          </cell>
          <cell r="J20">
            <v>4705</v>
          </cell>
          <cell r="K20">
            <v>4761</v>
          </cell>
          <cell r="L20">
            <v>4817</v>
          </cell>
          <cell r="M20">
            <v>4897</v>
          </cell>
          <cell r="N20">
            <v>4989</v>
          </cell>
          <cell r="O20">
            <v>5105</v>
          </cell>
          <cell r="P20">
            <v>5111</v>
          </cell>
          <cell r="Q20">
            <v>5152</v>
          </cell>
          <cell r="R20">
            <v>5181</v>
          </cell>
          <cell r="S20">
            <v>5255</v>
          </cell>
          <cell r="T20">
            <v>5237</v>
          </cell>
          <cell r="U20">
            <v>5215</v>
          </cell>
          <cell r="V20">
            <v>5258</v>
          </cell>
          <cell r="W20">
            <v>5260</v>
          </cell>
          <cell r="X20">
            <v>5251</v>
          </cell>
          <cell r="Y20">
            <v>5287</v>
          </cell>
          <cell r="Z20">
            <v>5336</v>
          </cell>
          <cell r="AA20">
            <v>5345</v>
          </cell>
          <cell r="AB20">
            <v>5316</v>
          </cell>
          <cell r="AC20">
            <v>5272</v>
          </cell>
          <cell r="AD20">
            <v>5377</v>
          </cell>
          <cell r="AE20">
            <v>5377</v>
          </cell>
          <cell r="AF20">
            <v>5404</v>
          </cell>
          <cell r="AG20">
            <v>5444</v>
          </cell>
          <cell r="AH20">
            <v>5481</v>
          </cell>
          <cell r="AI20">
            <v>5445</v>
          </cell>
          <cell r="AJ20">
            <v>5217</v>
          </cell>
          <cell r="AK20">
            <v>5185</v>
          </cell>
          <cell r="AL20">
            <v>5183</v>
          </cell>
          <cell r="AM20">
            <v>5168</v>
          </cell>
          <cell r="AN20">
            <v>5226</v>
          </cell>
          <cell r="AO20">
            <v>5232</v>
          </cell>
          <cell r="AP20">
            <v>5179</v>
          </cell>
          <cell r="AQ20">
            <v>5208</v>
          </cell>
          <cell r="AR20">
            <v>5229</v>
          </cell>
          <cell r="AS20">
            <v>5283</v>
          </cell>
          <cell r="AT20">
            <v>5310</v>
          </cell>
          <cell r="AU20">
            <v>5262</v>
          </cell>
          <cell r="AV20">
            <v>5126</v>
          </cell>
          <cell r="AW20">
            <v>5070</v>
          </cell>
          <cell r="AX20">
            <v>5032</v>
          </cell>
          <cell r="AY20">
            <v>4934</v>
          </cell>
          <cell r="AZ20">
            <v>4910</v>
          </cell>
          <cell r="BA20">
            <v>4932</v>
          </cell>
          <cell r="BB20">
            <v>4887</v>
          </cell>
          <cell r="BC20">
            <v>4880</v>
          </cell>
          <cell r="BD20">
            <v>4863</v>
          </cell>
          <cell r="BE20">
            <v>4830</v>
          </cell>
          <cell r="BF20">
            <v>4821</v>
          </cell>
          <cell r="BG20">
            <v>4861</v>
          </cell>
          <cell r="BH20">
            <v>4799</v>
          </cell>
          <cell r="BI20">
            <v>4764</v>
          </cell>
          <cell r="BJ20">
            <v>4696</v>
          </cell>
          <cell r="BK20">
            <v>4848.083333333333</v>
          </cell>
        </row>
        <row r="21">
          <cell r="B21" t="str">
            <v>DENVER</v>
          </cell>
          <cell r="C21">
            <v>93131</v>
          </cell>
          <cell r="D21">
            <v>95627</v>
          </cell>
          <cell r="E21">
            <v>97157</v>
          </cell>
          <cell r="F21">
            <v>98570</v>
          </cell>
          <cell r="G21">
            <v>99445</v>
          </cell>
          <cell r="H21">
            <v>100508</v>
          </cell>
          <cell r="I21">
            <v>101146</v>
          </cell>
          <cell r="J21">
            <v>102282</v>
          </cell>
          <cell r="K21">
            <v>102983</v>
          </cell>
          <cell r="L21">
            <v>103626</v>
          </cell>
          <cell r="M21">
            <v>104493</v>
          </cell>
          <cell r="N21">
            <v>105896</v>
          </cell>
          <cell r="O21">
            <v>107297</v>
          </cell>
          <cell r="P21">
            <v>107938</v>
          </cell>
          <cell r="Q21">
            <v>108706</v>
          </cell>
          <cell r="R21">
            <v>109391</v>
          </cell>
          <cell r="S21">
            <v>110029</v>
          </cell>
          <cell r="T21">
            <v>110438</v>
          </cell>
          <cell r="U21">
            <v>109700</v>
          </cell>
          <cell r="V21">
            <v>110517</v>
          </cell>
          <cell r="W21">
            <v>109186</v>
          </cell>
          <cell r="X21">
            <v>108089</v>
          </cell>
          <cell r="Y21">
            <v>109279</v>
          </cell>
          <cell r="Z21">
            <v>109269</v>
          </cell>
          <cell r="AA21">
            <v>109652</v>
          </cell>
          <cell r="AB21">
            <v>110227</v>
          </cell>
          <cell r="AC21">
            <v>108756</v>
          </cell>
          <cell r="AD21">
            <v>110651</v>
          </cell>
          <cell r="AE21">
            <v>111714</v>
          </cell>
          <cell r="AF21">
            <v>112740</v>
          </cell>
          <cell r="AG21">
            <v>114476</v>
          </cell>
          <cell r="AH21">
            <v>115637</v>
          </cell>
          <cell r="AI21">
            <v>114787</v>
          </cell>
          <cell r="AJ21">
            <v>108269</v>
          </cell>
          <cell r="AK21">
            <v>108027</v>
          </cell>
          <cell r="AL21">
            <v>108490</v>
          </cell>
          <cell r="AM21">
            <v>107244</v>
          </cell>
          <cell r="AN21">
            <v>107645</v>
          </cell>
          <cell r="AO21">
            <v>107429</v>
          </cell>
          <cell r="AP21">
            <v>105678</v>
          </cell>
          <cell r="AQ21">
            <v>105857</v>
          </cell>
          <cell r="AR21">
            <v>106466</v>
          </cell>
          <cell r="AS21">
            <v>106795</v>
          </cell>
          <cell r="AT21">
            <v>108046</v>
          </cell>
          <cell r="AU21">
            <v>108687</v>
          </cell>
          <cell r="AV21">
            <v>106666</v>
          </cell>
          <cell r="AW21">
            <v>104367</v>
          </cell>
          <cell r="AX21">
            <v>103196</v>
          </cell>
          <cell r="AY21">
            <v>100300</v>
          </cell>
          <cell r="AZ21">
            <v>99429</v>
          </cell>
          <cell r="BA21">
            <v>100255</v>
          </cell>
          <cell r="BB21">
            <v>99481</v>
          </cell>
          <cell r="BC21">
            <v>100017</v>
          </cell>
          <cell r="BD21">
            <v>100087</v>
          </cell>
          <cell r="BE21">
            <v>99679</v>
          </cell>
          <cell r="BF21">
            <v>100174</v>
          </cell>
          <cell r="BG21">
            <v>100929</v>
          </cell>
          <cell r="BH21">
            <v>100385</v>
          </cell>
          <cell r="BI21">
            <v>100126</v>
          </cell>
          <cell r="BJ21">
            <v>98654</v>
          </cell>
          <cell r="BK21">
            <v>99959.666666666672</v>
          </cell>
        </row>
        <row r="22">
          <cell r="B22" t="str">
            <v>DOLORES</v>
          </cell>
          <cell r="C22">
            <v>286</v>
          </cell>
          <cell r="D22">
            <v>295</v>
          </cell>
          <cell r="E22">
            <v>296</v>
          </cell>
          <cell r="F22">
            <v>298</v>
          </cell>
          <cell r="G22">
            <v>295</v>
          </cell>
          <cell r="H22">
            <v>297</v>
          </cell>
          <cell r="I22">
            <v>292</v>
          </cell>
          <cell r="J22">
            <v>289</v>
          </cell>
          <cell r="K22">
            <v>288</v>
          </cell>
          <cell r="L22">
            <v>291</v>
          </cell>
          <cell r="M22">
            <v>290</v>
          </cell>
          <cell r="N22">
            <v>303</v>
          </cell>
          <cell r="O22">
            <v>307</v>
          </cell>
          <cell r="P22">
            <v>312</v>
          </cell>
          <cell r="Q22">
            <v>321</v>
          </cell>
          <cell r="R22">
            <v>325</v>
          </cell>
          <cell r="S22">
            <v>339</v>
          </cell>
          <cell r="T22">
            <v>333</v>
          </cell>
          <cell r="U22">
            <v>335</v>
          </cell>
          <cell r="V22">
            <v>335</v>
          </cell>
          <cell r="W22">
            <v>340</v>
          </cell>
          <cell r="X22">
            <v>338</v>
          </cell>
          <cell r="Y22">
            <v>338</v>
          </cell>
          <cell r="Z22">
            <v>351</v>
          </cell>
          <cell r="AA22">
            <v>352</v>
          </cell>
          <cell r="AB22">
            <v>362</v>
          </cell>
          <cell r="AC22">
            <v>353</v>
          </cell>
          <cell r="AD22">
            <v>354</v>
          </cell>
          <cell r="AE22">
            <v>359</v>
          </cell>
          <cell r="AF22">
            <v>368</v>
          </cell>
          <cell r="AG22">
            <v>373</v>
          </cell>
          <cell r="AH22">
            <v>373</v>
          </cell>
          <cell r="AI22">
            <v>371</v>
          </cell>
          <cell r="AJ22">
            <v>369</v>
          </cell>
          <cell r="AK22">
            <v>354</v>
          </cell>
          <cell r="AL22">
            <v>367</v>
          </cell>
          <cell r="AM22">
            <v>371</v>
          </cell>
          <cell r="AN22">
            <v>368</v>
          </cell>
          <cell r="AO22">
            <v>368</v>
          </cell>
          <cell r="AP22">
            <v>371</v>
          </cell>
          <cell r="AQ22">
            <v>372</v>
          </cell>
          <cell r="AR22">
            <v>374</v>
          </cell>
          <cell r="AS22">
            <v>370</v>
          </cell>
          <cell r="AT22">
            <v>374</v>
          </cell>
          <cell r="AU22">
            <v>383</v>
          </cell>
          <cell r="AV22">
            <v>392</v>
          </cell>
          <cell r="AW22">
            <v>389</v>
          </cell>
          <cell r="AX22">
            <v>386</v>
          </cell>
          <cell r="AY22">
            <v>368</v>
          </cell>
          <cell r="AZ22">
            <v>369</v>
          </cell>
          <cell r="BA22">
            <v>354</v>
          </cell>
          <cell r="BB22">
            <v>349</v>
          </cell>
          <cell r="BC22">
            <v>339</v>
          </cell>
          <cell r="BD22">
            <v>342</v>
          </cell>
          <cell r="BE22">
            <v>336</v>
          </cell>
          <cell r="BF22">
            <v>331</v>
          </cell>
          <cell r="BG22">
            <v>333</v>
          </cell>
          <cell r="BH22">
            <v>323</v>
          </cell>
          <cell r="BI22">
            <v>321</v>
          </cell>
          <cell r="BJ22">
            <v>322</v>
          </cell>
          <cell r="BK22">
            <v>340.58333333333331</v>
          </cell>
        </row>
        <row r="23">
          <cell r="B23" t="str">
            <v>DOUGLAS</v>
          </cell>
          <cell r="C23">
            <v>10633</v>
          </cell>
          <cell r="D23">
            <v>10924</v>
          </cell>
          <cell r="E23">
            <v>11072</v>
          </cell>
          <cell r="F23">
            <v>11250</v>
          </cell>
          <cell r="G23">
            <v>11467</v>
          </cell>
          <cell r="H23">
            <v>11593</v>
          </cell>
          <cell r="I23">
            <v>11778</v>
          </cell>
          <cell r="J23">
            <v>11974</v>
          </cell>
          <cell r="K23">
            <v>12201</v>
          </cell>
          <cell r="L23">
            <v>12311</v>
          </cell>
          <cell r="M23">
            <v>12325</v>
          </cell>
          <cell r="N23">
            <v>12645</v>
          </cell>
          <cell r="O23">
            <v>12941</v>
          </cell>
          <cell r="P23">
            <v>13152</v>
          </cell>
          <cell r="Q23">
            <v>13307</v>
          </cell>
          <cell r="R23">
            <v>13432</v>
          </cell>
          <cell r="S23">
            <v>13591</v>
          </cell>
          <cell r="T23">
            <v>13592</v>
          </cell>
          <cell r="U23">
            <v>13311</v>
          </cell>
          <cell r="V23">
            <v>13430</v>
          </cell>
          <cell r="W23">
            <v>13379</v>
          </cell>
          <cell r="X23">
            <v>13191</v>
          </cell>
          <cell r="Y23">
            <v>13418</v>
          </cell>
          <cell r="Z23">
            <v>13538</v>
          </cell>
          <cell r="AA23">
            <v>13661</v>
          </cell>
          <cell r="AB23">
            <v>13776</v>
          </cell>
          <cell r="AC23">
            <v>13565</v>
          </cell>
          <cell r="AD23">
            <v>13922</v>
          </cell>
          <cell r="AE23">
            <v>14109</v>
          </cell>
          <cell r="AF23">
            <v>14365</v>
          </cell>
          <cell r="AG23">
            <v>14657</v>
          </cell>
          <cell r="AH23">
            <v>14874</v>
          </cell>
          <cell r="AI23">
            <v>14837</v>
          </cell>
          <cell r="AJ23">
            <v>13830</v>
          </cell>
          <cell r="AK23">
            <v>13748</v>
          </cell>
          <cell r="AL23">
            <v>13993</v>
          </cell>
          <cell r="AM23">
            <v>13607</v>
          </cell>
          <cell r="AN23">
            <v>13604</v>
          </cell>
          <cell r="AO23">
            <v>13494</v>
          </cell>
          <cell r="AP23">
            <v>13193</v>
          </cell>
          <cell r="AQ23">
            <v>13277</v>
          </cell>
          <cell r="AR23">
            <v>13438</v>
          </cell>
          <cell r="AS23">
            <v>13665</v>
          </cell>
          <cell r="AT23">
            <v>13861</v>
          </cell>
          <cell r="AU23">
            <v>14035</v>
          </cell>
          <cell r="AV23">
            <v>13864</v>
          </cell>
          <cell r="AW23">
            <v>13575</v>
          </cell>
          <cell r="AX23">
            <v>13467</v>
          </cell>
          <cell r="AY23">
            <v>13282</v>
          </cell>
          <cell r="AZ23">
            <v>13241</v>
          </cell>
          <cell r="BA23">
            <v>13321</v>
          </cell>
          <cell r="BB23">
            <v>13164</v>
          </cell>
          <cell r="BC23">
            <v>13157</v>
          </cell>
          <cell r="BD23">
            <v>13165</v>
          </cell>
          <cell r="BE23">
            <v>13078</v>
          </cell>
          <cell r="BF23">
            <v>13161</v>
          </cell>
          <cell r="BG23">
            <v>13210</v>
          </cell>
          <cell r="BH23">
            <v>13122</v>
          </cell>
          <cell r="BI23">
            <v>13165</v>
          </cell>
          <cell r="BJ23">
            <v>13048</v>
          </cell>
          <cell r="BK23">
            <v>13176.166666666666</v>
          </cell>
        </row>
        <row r="24">
          <cell r="B24" t="str">
            <v>EAGLE</v>
          </cell>
          <cell r="C24">
            <v>2538</v>
          </cell>
          <cell r="D24">
            <v>2611</v>
          </cell>
          <cell r="E24">
            <v>2651</v>
          </cell>
          <cell r="F24">
            <v>2674</v>
          </cell>
          <cell r="G24">
            <v>2774</v>
          </cell>
          <cell r="H24">
            <v>2820</v>
          </cell>
          <cell r="I24">
            <v>2838</v>
          </cell>
          <cell r="J24">
            <v>2865</v>
          </cell>
          <cell r="K24">
            <v>2880</v>
          </cell>
          <cell r="L24">
            <v>2950</v>
          </cell>
          <cell r="M24">
            <v>2975</v>
          </cell>
          <cell r="N24">
            <v>3070</v>
          </cell>
          <cell r="O24">
            <v>3072</v>
          </cell>
          <cell r="P24">
            <v>3024</v>
          </cell>
          <cell r="Q24">
            <v>3040</v>
          </cell>
          <cell r="R24">
            <v>3035</v>
          </cell>
          <cell r="S24">
            <v>3107</v>
          </cell>
          <cell r="T24">
            <v>3073</v>
          </cell>
          <cell r="U24">
            <v>2979</v>
          </cell>
          <cell r="V24">
            <v>2977</v>
          </cell>
          <cell r="W24">
            <v>2934</v>
          </cell>
          <cell r="X24">
            <v>2900</v>
          </cell>
          <cell r="Y24">
            <v>2962</v>
          </cell>
          <cell r="Z24">
            <v>2965</v>
          </cell>
          <cell r="AA24">
            <v>3001</v>
          </cell>
          <cell r="AB24">
            <v>2951</v>
          </cell>
          <cell r="AC24">
            <v>2786</v>
          </cell>
          <cell r="AD24">
            <v>2850</v>
          </cell>
          <cell r="AE24">
            <v>2883</v>
          </cell>
          <cell r="AF24">
            <v>2916</v>
          </cell>
          <cell r="AG24">
            <v>2974</v>
          </cell>
          <cell r="AH24">
            <v>2987</v>
          </cell>
          <cell r="AI24">
            <v>2958</v>
          </cell>
          <cell r="AJ24">
            <v>2725</v>
          </cell>
          <cell r="AK24">
            <v>2778</v>
          </cell>
          <cell r="AL24">
            <v>2762</v>
          </cell>
          <cell r="AM24">
            <v>2720</v>
          </cell>
          <cell r="AN24">
            <v>2722</v>
          </cell>
          <cell r="AO24">
            <v>2723</v>
          </cell>
          <cell r="AP24">
            <v>2696</v>
          </cell>
          <cell r="AQ24">
            <v>2749</v>
          </cell>
          <cell r="AR24">
            <v>2753</v>
          </cell>
          <cell r="AS24">
            <v>2711</v>
          </cell>
          <cell r="AT24">
            <v>2733</v>
          </cell>
          <cell r="AU24">
            <v>2733</v>
          </cell>
          <cell r="AV24">
            <v>2703</v>
          </cell>
          <cell r="AW24">
            <v>2638</v>
          </cell>
          <cell r="AX24">
            <v>2614</v>
          </cell>
          <cell r="AY24">
            <v>2577</v>
          </cell>
          <cell r="AZ24">
            <v>2526</v>
          </cell>
          <cell r="BA24">
            <v>2507</v>
          </cell>
          <cell r="BB24">
            <v>2433</v>
          </cell>
          <cell r="BC24">
            <v>2491</v>
          </cell>
          <cell r="BD24">
            <v>2487</v>
          </cell>
          <cell r="BE24">
            <v>2442</v>
          </cell>
          <cell r="BF24">
            <v>2463</v>
          </cell>
          <cell r="BG24">
            <v>2441</v>
          </cell>
          <cell r="BH24">
            <v>2445</v>
          </cell>
          <cell r="BI24">
            <v>2471</v>
          </cell>
          <cell r="BJ24">
            <v>2478</v>
          </cell>
          <cell r="BK24">
            <v>2480.0833333333335</v>
          </cell>
        </row>
        <row r="25">
          <cell r="B25" t="str">
            <v>EL PASO</v>
          </cell>
          <cell r="C25">
            <v>75229</v>
          </cell>
          <cell r="D25">
            <v>77346</v>
          </cell>
          <cell r="E25">
            <v>79351</v>
          </cell>
          <cell r="F25">
            <v>81030</v>
          </cell>
          <cell r="G25">
            <v>82375</v>
          </cell>
          <cell r="H25">
            <v>83418</v>
          </cell>
          <cell r="I25">
            <v>84731</v>
          </cell>
          <cell r="J25">
            <v>86205</v>
          </cell>
          <cell r="K25">
            <v>87890</v>
          </cell>
          <cell r="L25">
            <v>89316</v>
          </cell>
          <cell r="M25">
            <v>90727</v>
          </cell>
          <cell r="N25">
            <v>92513</v>
          </cell>
          <cell r="O25">
            <v>94020</v>
          </cell>
          <cell r="P25">
            <v>95139</v>
          </cell>
          <cell r="Q25">
            <v>96595</v>
          </cell>
          <cell r="R25">
            <v>97602</v>
          </cell>
          <cell r="S25">
            <v>98281</v>
          </cell>
          <cell r="T25">
            <v>98801</v>
          </cell>
          <cell r="U25">
            <v>97893</v>
          </cell>
          <cell r="V25">
            <v>98936</v>
          </cell>
          <cell r="W25">
            <v>98265</v>
          </cell>
          <cell r="X25">
            <v>97735</v>
          </cell>
          <cell r="Y25">
            <v>98909</v>
          </cell>
          <cell r="Z25">
            <v>98946</v>
          </cell>
          <cell r="AA25">
            <v>99289</v>
          </cell>
          <cell r="AB25">
            <v>99680</v>
          </cell>
          <cell r="AC25">
            <v>99106</v>
          </cell>
          <cell r="AD25">
            <v>100747</v>
          </cell>
          <cell r="AE25">
            <v>102008</v>
          </cell>
          <cell r="AF25">
            <v>102849</v>
          </cell>
          <cell r="AG25">
            <v>104307</v>
          </cell>
          <cell r="AH25">
            <v>105342</v>
          </cell>
          <cell r="AI25">
            <v>104652</v>
          </cell>
          <cell r="AJ25">
            <v>99345</v>
          </cell>
          <cell r="AK25">
            <v>99275</v>
          </cell>
          <cell r="AL25">
            <v>100073</v>
          </cell>
          <cell r="AM25">
            <v>99250</v>
          </cell>
          <cell r="AN25">
            <v>99522</v>
          </cell>
          <cell r="AO25">
            <v>99301</v>
          </cell>
          <cell r="AP25">
            <v>98156</v>
          </cell>
          <cell r="AQ25">
            <v>98524</v>
          </cell>
          <cell r="AR25">
            <v>99617</v>
          </cell>
          <cell r="AS25">
            <v>100205</v>
          </cell>
          <cell r="AT25">
            <v>101136</v>
          </cell>
          <cell r="AU25">
            <v>101781</v>
          </cell>
          <cell r="AV25">
            <v>100565</v>
          </cell>
          <cell r="AW25">
            <v>99222</v>
          </cell>
          <cell r="AX25">
            <v>98887</v>
          </cell>
          <cell r="AY25">
            <v>96260</v>
          </cell>
          <cell r="AZ25">
            <v>94038</v>
          </cell>
          <cell r="BA25">
            <v>90278</v>
          </cell>
          <cell r="BB25">
            <v>88931</v>
          </cell>
          <cell r="BC25">
            <v>89631</v>
          </cell>
          <cell r="BD25">
            <v>89528</v>
          </cell>
          <cell r="BE25">
            <v>89299</v>
          </cell>
          <cell r="BF25">
            <v>89781</v>
          </cell>
          <cell r="BG25">
            <v>90255</v>
          </cell>
          <cell r="BH25">
            <v>89700</v>
          </cell>
          <cell r="BI25">
            <v>89638</v>
          </cell>
          <cell r="BJ25">
            <v>88268</v>
          </cell>
          <cell r="BK25">
            <v>90467.25</v>
          </cell>
        </row>
        <row r="26">
          <cell r="B26" t="str">
            <v>ELBERT</v>
          </cell>
          <cell r="C26">
            <v>1331</v>
          </cell>
          <cell r="D26">
            <v>1382</v>
          </cell>
          <cell r="E26">
            <v>1429</v>
          </cell>
          <cell r="F26">
            <v>1450</v>
          </cell>
          <cell r="G26">
            <v>1432</v>
          </cell>
          <cell r="H26">
            <v>1444</v>
          </cell>
          <cell r="I26">
            <v>1454</v>
          </cell>
          <cell r="J26">
            <v>1482</v>
          </cell>
          <cell r="K26">
            <v>1510</v>
          </cell>
          <cell r="L26">
            <v>1531</v>
          </cell>
          <cell r="M26">
            <v>1567</v>
          </cell>
          <cell r="N26">
            <v>1602</v>
          </cell>
          <cell r="O26">
            <v>1624</v>
          </cell>
          <cell r="P26">
            <v>1642</v>
          </cell>
          <cell r="Q26">
            <v>1650</v>
          </cell>
          <cell r="R26">
            <v>1659</v>
          </cell>
          <cell r="S26">
            <v>1670</v>
          </cell>
          <cell r="T26">
            <v>1662</v>
          </cell>
          <cell r="U26">
            <v>1641</v>
          </cell>
          <cell r="V26">
            <v>1655</v>
          </cell>
          <cell r="W26">
            <v>1658</v>
          </cell>
          <cell r="X26">
            <v>1615</v>
          </cell>
          <cell r="Y26">
            <v>1648</v>
          </cell>
          <cell r="Z26">
            <v>1650</v>
          </cell>
          <cell r="AA26">
            <v>1659</v>
          </cell>
          <cell r="AB26">
            <v>1665</v>
          </cell>
          <cell r="AC26">
            <v>1620</v>
          </cell>
          <cell r="AD26">
            <v>1659</v>
          </cell>
          <cell r="AE26">
            <v>1686</v>
          </cell>
          <cell r="AF26">
            <v>1710</v>
          </cell>
          <cell r="AG26">
            <v>1738</v>
          </cell>
          <cell r="AH26">
            <v>1749</v>
          </cell>
          <cell r="AI26">
            <v>1721</v>
          </cell>
          <cell r="AJ26">
            <v>1629</v>
          </cell>
          <cell r="AK26">
            <v>1596</v>
          </cell>
          <cell r="AL26">
            <v>1615</v>
          </cell>
          <cell r="AM26">
            <v>1600</v>
          </cell>
          <cell r="AN26">
            <v>1587</v>
          </cell>
          <cell r="AO26">
            <v>1570</v>
          </cell>
          <cell r="AP26">
            <v>1562</v>
          </cell>
          <cell r="AQ26">
            <v>1575</v>
          </cell>
          <cell r="AR26">
            <v>1574</v>
          </cell>
          <cell r="AS26">
            <v>1621</v>
          </cell>
          <cell r="AT26">
            <v>1631</v>
          </cell>
          <cell r="AU26">
            <v>1623</v>
          </cell>
          <cell r="AV26">
            <v>1581</v>
          </cell>
          <cell r="AW26">
            <v>1585</v>
          </cell>
          <cell r="AX26">
            <v>1556</v>
          </cell>
          <cell r="AY26">
            <v>1531</v>
          </cell>
          <cell r="AZ26">
            <v>1518</v>
          </cell>
          <cell r="BA26">
            <v>1510</v>
          </cell>
          <cell r="BB26">
            <v>1499</v>
          </cell>
          <cell r="BC26">
            <v>1492</v>
          </cell>
          <cell r="BD26">
            <v>1456</v>
          </cell>
          <cell r="BE26">
            <v>1445</v>
          </cell>
          <cell r="BF26">
            <v>1462</v>
          </cell>
          <cell r="BG26">
            <v>1473</v>
          </cell>
          <cell r="BH26">
            <v>1468</v>
          </cell>
          <cell r="BI26">
            <v>1461</v>
          </cell>
          <cell r="BJ26">
            <v>1456</v>
          </cell>
          <cell r="BK26">
            <v>1480.9166666666667</v>
          </cell>
        </row>
        <row r="27">
          <cell r="B27" t="str">
            <v>FREMONT</v>
          </cell>
          <cell r="C27">
            <v>6402</v>
          </cell>
          <cell r="D27">
            <v>6508</v>
          </cell>
          <cell r="E27">
            <v>6614</v>
          </cell>
          <cell r="F27">
            <v>6687</v>
          </cell>
          <cell r="G27">
            <v>6747</v>
          </cell>
          <cell r="H27">
            <v>6771</v>
          </cell>
          <cell r="I27">
            <v>6829</v>
          </cell>
          <cell r="J27">
            <v>6880</v>
          </cell>
          <cell r="K27">
            <v>6972</v>
          </cell>
          <cell r="L27">
            <v>7046</v>
          </cell>
          <cell r="M27">
            <v>7131</v>
          </cell>
          <cell r="N27">
            <v>7242</v>
          </cell>
          <cell r="O27">
            <v>7326</v>
          </cell>
          <cell r="P27">
            <v>7361</v>
          </cell>
          <cell r="Q27">
            <v>7464</v>
          </cell>
          <cell r="R27">
            <v>7575</v>
          </cell>
          <cell r="S27">
            <v>7613</v>
          </cell>
          <cell r="T27">
            <v>7656</v>
          </cell>
          <cell r="U27">
            <v>7585</v>
          </cell>
          <cell r="V27">
            <v>7615</v>
          </cell>
          <cell r="W27">
            <v>7622</v>
          </cell>
          <cell r="X27">
            <v>7663</v>
          </cell>
          <cell r="Y27">
            <v>7732</v>
          </cell>
          <cell r="Z27">
            <v>7885</v>
          </cell>
          <cell r="AA27">
            <v>7921</v>
          </cell>
          <cell r="AB27">
            <v>7898</v>
          </cell>
          <cell r="AC27">
            <v>7760</v>
          </cell>
          <cell r="AD27">
            <v>7761</v>
          </cell>
          <cell r="AE27">
            <v>7812</v>
          </cell>
          <cell r="AF27">
            <v>7853</v>
          </cell>
          <cell r="AG27">
            <v>7897</v>
          </cell>
          <cell r="AH27">
            <v>7918</v>
          </cell>
          <cell r="AI27">
            <v>7886</v>
          </cell>
          <cell r="AJ27">
            <v>7694</v>
          </cell>
          <cell r="AK27">
            <v>7712</v>
          </cell>
          <cell r="AL27">
            <v>7786</v>
          </cell>
          <cell r="AM27">
            <v>7845</v>
          </cell>
          <cell r="AN27">
            <v>7841</v>
          </cell>
          <cell r="AO27">
            <v>7852</v>
          </cell>
          <cell r="AP27">
            <v>7818</v>
          </cell>
          <cell r="AQ27">
            <v>7777</v>
          </cell>
          <cell r="AR27">
            <v>7797</v>
          </cell>
          <cell r="AS27">
            <v>7855</v>
          </cell>
          <cell r="AT27">
            <v>7896</v>
          </cell>
          <cell r="AU27">
            <v>7852</v>
          </cell>
          <cell r="AV27">
            <v>7795</v>
          </cell>
          <cell r="AW27">
            <v>7725</v>
          </cell>
          <cell r="AX27">
            <v>7681</v>
          </cell>
          <cell r="AY27">
            <v>7616</v>
          </cell>
          <cell r="AZ27">
            <v>7536</v>
          </cell>
          <cell r="BA27">
            <v>7471</v>
          </cell>
          <cell r="BB27">
            <v>7454</v>
          </cell>
          <cell r="BC27">
            <v>7454</v>
          </cell>
          <cell r="BD27">
            <v>7436</v>
          </cell>
          <cell r="BE27">
            <v>7410</v>
          </cell>
          <cell r="BF27">
            <v>7392</v>
          </cell>
          <cell r="BG27">
            <v>7464</v>
          </cell>
          <cell r="BH27">
            <v>7415</v>
          </cell>
          <cell r="BI27">
            <v>7338</v>
          </cell>
          <cell r="BJ27">
            <v>7266</v>
          </cell>
          <cell r="BK27">
            <v>7437.666666666667</v>
          </cell>
        </row>
        <row r="28">
          <cell r="B28" t="str">
            <v>GARFIELD</v>
          </cell>
          <cell r="C28">
            <v>5021</v>
          </cell>
          <cell r="D28">
            <v>5165</v>
          </cell>
          <cell r="E28">
            <v>5321</v>
          </cell>
          <cell r="F28">
            <v>5437</v>
          </cell>
          <cell r="G28">
            <v>5527</v>
          </cell>
          <cell r="H28">
            <v>5576</v>
          </cell>
          <cell r="I28">
            <v>5598</v>
          </cell>
          <cell r="J28">
            <v>5632</v>
          </cell>
          <cell r="K28">
            <v>5720</v>
          </cell>
          <cell r="L28">
            <v>5752</v>
          </cell>
          <cell r="M28">
            <v>5804</v>
          </cell>
          <cell r="N28">
            <v>5949</v>
          </cell>
          <cell r="O28">
            <v>6032</v>
          </cell>
          <cell r="P28">
            <v>6029</v>
          </cell>
          <cell r="Q28">
            <v>6020</v>
          </cell>
          <cell r="R28">
            <v>5985</v>
          </cell>
          <cell r="S28">
            <v>6012</v>
          </cell>
          <cell r="T28">
            <v>6012</v>
          </cell>
          <cell r="U28">
            <v>5902</v>
          </cell>
          <cell r="V28">
            <v>5945</v>
          </cell>
          <cell r="W28">
            <v>5853</v>
          </cell>
          <cell r="X28">
            <v>5763</v>
          </cell>
          <cell r="Y28">
            <v>5833</v>
          </cell>
          <cell r="Z28">
            <v>5880</v>
          </cell>
          <cell r="AA28">
            <v>5861</v>
          </cell>
          <cell r="AB28">
            <v>5833</v>
          </cell>
          <cell r="AC28">
            <v>5757</v>
          </cell>
          <cell r="AD28">
            <v>5818</v>
          </cell>
          <cell r="AE28">
            <v>5810</v>
          </cell>
          <cell r="AF28">
            <v>5804</v>
          </cell>
          <cell r="AG28">
            <v>5796</v>
          </cell>
          <cell r="AH28">
            <v>5850</v>
          </cell>
          <cell r="AI28">
            <v>5819</v>
          </cell>
          <cell r="AJ28">
            <v>5473</v>
          </cell>
          <cell r="AK28">
            <v>5450</v>
          </cell>
          <cell r="AL28">
            <v>5552</v>
          </cell>
          <cell r="AM28">
            <v>5490</v>
          </cell>
          <cell r="AN28">
            <v>5472</v>
          </cell>
          <cell r="AO28">
            <v>5465</v>
          </cell>
          <cell r="AP28">
            <v>5351</v>
          </cell>
          <cell r="AQ28">
            <v>5344</v>
          </cell>
          <cell r="AR28">
            <v>5379</v>
          </cell>
          <cell r="AS28">
            <v>5373</v>
          </cell>
          <cell r="AT28">
            <v>5458</v>
          </cell>
          <cell r="AU28">
            <v>5492</v>
          </cell>
          <cell r="AV28">
            <v>5360</v>
          </cell>
          <cell r="AW28">
            <v>5222</v>
          </cell>
          <cell r="AX28">
            <v>5216</v>
          </cell>
          <cell r="AY28">
            <v>5149</v>
          </cell>
          <cell r="AZ28">
            <v>5123</v>
          </cell>
          <cell r="BA28">
            <v>5071</v>
          </cell>
          <cell r="BB28">
            <v>5039</v>
          </cell>
          <cell r="BC28">
            <v>5027</v>
          </cell>
          <cell r="BD28">
            <v>5043</v>
          </cell>
          <cell r="BE28">
            <v>5016</v>
          </cell>
          <cell r="BF28">
            <v>4992</v>
          </cell>
          <cell r="BG28">
            <v>4986</v>
          </cell>
          <cell r="BH28">
            <v>4942</v>
          </cell>
          <cell r="BI28">
            <v>5001</v>
          </cell>
          <cell r="BJ28">
            <v>5011</v>
          </cell>
          <cell r="BK28">
            <v>5033.333333333333</v>
          </cell>
        </row>
        <row r="29">
          <cell r="B29" t="str">
            <v>GILPIN</v>
          </cell>
          <cell r="C29">
            <v>571</v>
          </cell>
          <cell r="D29">
            <v>582</v>
          </cell>
          <cell r="E29">
            <v>607</v>
          </cell>
          <cell r="F29">
            <v>619</v>
          </cell>
          <cell r="G29">
            <v>624</v>
          </cell>
          <cell r="H29">
            <v>624</v>
          </cell>
          <cell r="I29">
            <v>616</v>
          </cell>
          <cell r="J29">
            <v>628</v>
          </cell>
          <cell r="K29">
            <v>640</v>
          </cell>
          <cell r="L29">
            <v>657</v>
          </cell>
          <cell r="M29">
            <v>667</v>
          </cell>
          <cell r="N29">
            <v>692</v>
          </cell>
          <cell r="O29">
            <v>696</v>
          </cell>
          <cell r="P29">
            <v>678</v>
          </cell>
          <cell r="Q29">
            <v>680</v>
          </cell>
          <cell r="R29">
            <v>681</v>
          </cell>
          <cell r="S29">
            <v>675</v>
          </cell>
          <cell r="T29">
            <v>666</v>
          </cell>
          <cell r="U29">
            <v>643</v>
          </cell>
          <cell r="V29">
            <v>659</v>
          </cell>
          <cell r="W29">
            <v>658</v>
          </cell>
          <cell r="X29">
            <v>651</v>
          </cell>
          <cell r="Y29">
            <v>653</v>
          </cell>
          <cell r="Z29">
            <v>658</v>
          </cell>
          <cell r="AA29">
            <v>652</v>
          </cell>
          <cell r="AB29">
            <v>654</v>
          </cell>
          <cell r="AC29">
            <v>634</v>
          </cell>
          <cell r="AD29">
            <v>626</v>
          </cell>
          <cell r="AE29">
            <v>632</v>
          </cell>
          <cell r="AF29">
            <v>634</v>
          </cell>
          <cell r="AG29">
            <v>626</v>
          </cell>
          <cell r="AH29">
            <v>617</v>
          </cell>
          <cell r="AI29">
            <v>615</v>
          </cell>
          <cell r="AJ29">
            <v>600</v>
          </cell>
          <cell r="AK29">
            <v>611</v>
          </cell>
          <cell r="AL29">
            <v>597</v>
          </cell>
          <cell r="AM29">
            <v>601</v>
          </cell>
          <cell r="AN29">
            <v>593</v>
          </cell>
          <cell r="AO29">
            <v>574</v>
          </cell>
          <cell r="AP29">
            <v>570</v>
          </cell>
          <cell r="AQ29">
            <v>584</v>
          </cell>
          <cell r="AR29">
            <v>588</v>
          </cell>
          <cell r="AS29">
            <v>591</v>
          </cell>
          <cell r="AT29">
            <v>598</v>
          </cell>
          <cell r="AU29">
            <v>611</v>
          </cell>
          <cell r="AV29">
            <v>597</v>
          </cell>
          <cell r="AW29">
            <v>605</v>
          </cell>
          <cell r="AX29">
            <v>604</v>
          </cell>
          <cell r="AY29">
            <v>604</v>
          </cell>
          <cell r="AZ29">
            <v>607</v>
          </cell>
          <cell r="BA29">
            <v>611</v>
          </cell>
          <cell r="BB29">
            <v>599</v>
          </cell>
          <cell r="BC29">
            <v>602</v>
          </cell>
          <cell r="BD29">
            <v>604</v>
          </cell>
          <cell r="BE29">
            <v>597</v>
          </cell>
          <cell r="BF29">
            <v>619</v>
          </cell>
          <cell r="BG29">
            <v>600</v>
          </cell>
          <cell r="BH29">
            <v>610</v>
          </cell>
          <cell r="BI29">
            <v>610</v>
          </cell>
          <cell r="BJ29">
            <v>620</v>
          </cell>
          <cell r="BK29">
            <v>606.91666666666663</v>
          </cell>
        </row>
        <row r="30">
          <cell r="B30" t="str">
            <v>GRAND</v>
          </cell>
          <cell r="C30">
            <v>1121</v>
          </cell>
          <cell r="D30">
            <v>1136</v>
          </cell>
          <cell r="E30">
            <v>1137</v>
          </cell>
          <cell r="F30">
            <v>1162</v>
          </cell>
          <cell r="G30">
            <v>1162</v>
          </cell>
          <cell r="H30">
            <v>1168</v>
          </cell>
          <cell r="I30">
            <v>1168</v>
          </cell>
          <cell r="J30">
            <v>1173</v>
          </cell>
          <cell r="K30">
            <v>1175</v>
          </cell>
          <cell r="L30">
            <v>1172</v>
          </cell>
          <cell r="M30">
            <v>1152</v>
          </cell>
          <cell r="N30">
            <v>1190</v>
          </cell>
          <cell r="O30">
            <v>1233</v>
          </cell>
          <cell r="P30">
            <v>1212</v>
          </cell>
          <cell r="Q30">
            <v>1227</v>
          </cell>
          <cell r="R30">
            <v>1205</v>
          </cell>
          <cell r="S30">
            <v>1217</v>
          </cell>
          <cell r="T30">
            <v>1201</v>
          </cell>
          <cell r="U30">
            <v>1130</v>
          </cell>
          <cell r="V30">
            <v>1127</v>
          </cell>
          <cell r="W30">
            <v>1095</v>
          </cell>
          <cell r="X30">
            <v>1078</v>
          </cell>
          <cell r="Y30">
            <v>1095</v>
          </cell>
          <cell r="Z30">
            <v>1103</v>
          </cell>
          <cell r="AA30">
            <v>1089</v>
          </cell>
          <cell r="AB30">
            <v>1096</v>
          </cell>
          <cell r="AC30">
            <v>1089</v>
          </cell>
          <cell r="AD30">
            <v>1086</v>
          </cell>
          <cell r="AE30">
            <v>1089</v>
          </cell>
          <cell r="AF30">
            <v>1104</v>
          </cell>
          <cell r="AG30">
            <v>1114</v>
          </cell>
          <cell r="AH30">
            <v>1106</v>
          </cell>
          <cell r="AI30">
            <v>1114</v>
          </cell>
          <cell r="AJ30">
            <v>1073</v>
          </cell>
          <cell r="AK30">
            <v>1083</v>
          </cell>
          <cell r="AL30">
            <v>1130</v>
          </cell>
          <cell r="AM30">
            <v>1125</v>
          </cell>
          <cell r="AN30">
            <v>1111</v>
          </cell>
          <cell r="AO30">
            <v>1089</v>
          </cell>
          <cell r="AP30">
            <v>1054</v>
          </cell>
          <cell r="AQ30">
            <v>1063</v>
          </cell>
          <cell r="AR30">
            <v>1051</v>
          </cell>
          <cell r="AS30">
            <v>1022</v>
          </cell>
          <cell r="AT30">
            <v>1020</v>
          </cell>
          <cell r="AU30">
            <v>1027</v>
          </cell>
          <cell r="AV30">
            <v>1008</v>
          </cell>
          <cell r="AW30">
            <v>994</v>
          </cell>
          <cell r="AX30">
            <v>962</v>
          </cell>
          <cell r="AY30">
            <v>940</v>
          </cell>
          <cell r="AZ30">
            <v>925</v>
          </cell>
          <cell r="BA30">
            <v>907</v>
          </cell>
          <cell r="BB30">
            <v>909</v>
          </cell>
          <cell r="BC30">
            <v>888</v>
          </cell>
          <cell r="BD30">
            <v>876</v>
          </cell>
          <cell r="BE30">
            <v>851</v>
          </cell>
          <cell r="BF30">
            <v>844</v>
          </cell>
          <cell r="BG30">
            <v>834</v>
          </cell>
          <cell r="BH30">
            <v>810</v>
          </cell>
          <cell r="BI30">
            <v>813</v>
          </cell>
          <cell r="BJ30">
            <v>834</v>
          </cell>
          <cell r="BK30">
            <v>869.25</v>
          </cell>
        </row>
        <row r="31">
          <cell r="B31" t="str">
            <v>GUNNISON</v>
          </cell>
          <cell r="C31">
            <v>1704</v>
          </cell>
          <cell r="D31">
            <v>1740</v>
          </cell>
          <cell r="E31">
            <v>1772</v>
          </cell>
          <cell r="F31">
            <v>1796</v>
          </cell>
          <cell r="G31">
            <v>1838</v>
          </cell>
          <cell r="H31">
            <v>1834</v>
          </cell>
          <cell r="I31">
            <v>1832</v>
          </cell>
          <cell r="J31">
            <v>1853</v>
          </cell>
          <cell r="K31">
            <v>1878</v>
          </cell>
          <cell r="L31">
            <v>1879</v>
          </cell>
          <cell r="M31">
            <v>1917</v>
          </cell>
          <cell r="N31">
            <v>1961</v>
          </cell>
          <cell r="O31">
            <v>2032</v>
          </cell>
          <cell r="P31">
            <v>2050</v>
          </cell>
          <cell r="Q31">
            <v>2075</v>
          </cell>
          <cell r="R31">
            <v>2107</v>
          </cell>
          <cell r="S31">
            <v>2116</v>
          </cell>
          <cell r="T31">
            <v>2125</v>
          </cell>
          <cell r="U31">
            <v>2102</v>
          </cell>
          <cell r="V31">
            <v>2124</v>
          </cell>
          <cell r="W31">
            <v>2093</v>
          </cell>
          <cell r="X31">
            <v>2074</v>
          </cell>
          <cell r="Y31">
            <v>2118</v>
          </cell>
          <cell r="Z31">
            <v>2153</v>
          </cell>
          <cell r="AA31">
            <v>2135</v>
          </cell>
          <cell r="AB31">
            <v>2148</v>
          </cell>
          <cell r="AC31">
            <v>2107</v>
          </cell>
          <cell r="AD31">
            <v>2140</v>
          </cell>
          <cell r="AE31">
            <v>2142</v>
          </cell>
          <cell r="AF31">
            <v>2137</v>
          </cell>
          <cell r="AG31">
            <v>2161</v>
          </cell>
          <cell r="AH31">
            <v>2176</v>
          </cell>
          <cell r="AI31">
            <v>2161</v>
          </cell>
          <cell r="AJ31">
            <v>2013</v>
          </cell>
          <cell r="AK31">
            <v>2002</v>
          </cell>
          <cell r="AL31">
            <v>2051</v>
          </cell>
          <cell r="AM31">
            <v>2009</v>
          </cell>
          <cell r="AN31">
            <v>1977</v>
          </cell>
          <cell r="AO31">
            <v>1970</v>
          </cell>
          <cell r="AP31">
            <v>1971</v>
          </cell>
          <cell r="AQ31">
            <v>1978</v>
          </cell>
          <cell r="AR31">
            <v>2000</v>
          </cell>
          <cell r="AS31">
            <v>1946</v>
          </cell>
          <cell r="AT31">
            <v>1944</v>
          </cell>
          <cell r="AU31">
            <v>1980</v>
          </cell>
          <cell r="AV31">
            <v>1900</v>
          </cell>
          <cell r="AW31">
            <v>1824</v>
          </cell>
          <cell r="AX31">
            <v>1828</v>
          </cell>
          <cell r="AY31">
            <v>1784</v>
          </cell>
          <cell r="AZ31">
            <v>1759</v>
          </cell>
          <cell r="BA31">
            <v>1760</v>
          </cell>
          <cell r="BB31">
            <v>1753</v>
          </cell>
          <cell r="BC31">
            <v>1770</v>
          </cell>
          <cell r="BD31">
            <v>1750</v>
          </cell>
          <cell r="BE31">
            <v>1735</v>
          </cell>
          <cell r="BF31">
            <v>1759</v>
          </cell>
          <cell r="BG31">
            <v>1764</v>
          </cell>
          <cell r="BH31">
            <v>1769</v>
          </cell>
          <cell r="BI31">
            <v>1752</v>
          </cell>
          <cell r="BJ31">
            <v>1730</v>
          </cell>
          <cell r="BK31">
            <v>1757.0833333333333</v>
          </cell>
        </row>
        <row r="32">
          <cell r="B32" t="str">
            <v>HINSDALE</v>
          </cell>
          <cell r="C32">
            <v>84</v>
          </cell>
          <cell r="D32">
            <v>82</v>
          </cell>
          <cell r="E32">
            <v>86</v>
          </cell>
          <cell r="F32">
            <v>86</v>
          </cell>
          <cell r="G32">
            <v>88</v>
          </cell>
          <cell r="H32">
            <v>85</v>
          </cell>
          <cell r="I32">
            <v>82</v>
          </cell>
          <cell r="J32">
            <v>82</v>
          </cell>
          <cell r="K32">
            <v>78</v>
          </cell>
          <cell r="L32">
            <v>80</v>
          </cell>
          <cell r="M32">
            <v>76</v>
          </cell>
          <cell r="N32">
            <v>80</v>
          </cell>
          <cell r="O32">
            <v>83</v>
          </cell>
          <cell r="P32">
            <v>83</v>
          </cell>
          <cell r="Q32">
            <v>86</v>
          </cell>
          <cell r="R32">
            <v>86</v>
          </cell>
          <cell r="S32">
            <v>86</v>
          </cell>
          <cell r="T32">
            <v>84</v>
          </cell>
          <cell r="U32">
            <v>85</v>
          </cell>
          <cell r="V32">
            <v>89</v>
          </cell>
          <cell r="W32">
            <v>95</v>
          </cell>
          <cell r="X32">
            <v>96</v>
          </cell>
          <cell r="Y32">
            <v>88</v>
          </cell>
          <cell r="Z32">
            <v>92</v>
          </cell>
          <cell r="AA32">
            <v>95</v>
          </cell>
          <cell r="AB32">
            <v>95</v>
          </cell>
          <cell r="AC32">
            <v>95</v>
          </cell>
          <cell r="AD32">
            <v>96</v>
          </cell>
          <cell r="AE32">
            <v>97</v>
          </cell>
          <cell r="AF32">
            <v>99</v>
          </cell>
          <cell r="AG32">
            <v>95</v>
          </cell>
          <cell r="AH32">
            <v>95</v>
          </cell>
          <cell r="AI32">
            <v>97</v>
          </cell>
          <cell r="AJ32">
            <v>95</v>
          </cell>
          <cell r="AK32">
            <v>97</v>
          </cell>
          <cell r="AL32">
            <v>100</v>
          </cell>
          <cell r="AM32">
            <v>101</v>
          </cell>
          <cell r="AN32">
            <v>98</v>
          </cell>
          <cell r="AO32">
            <v>96</v>
          </cell>
          <cell r="AP32">
            <v>95</v>
          </cell>
          <cell r="AQ32">
            <v>94</v>
          </cell>
          <cell r="AR32">
            <v>98</v>
          </cell>
          <cell r="AS32">
            <v>98</v>
          </cell>
          <cell r="AT32">
            <v>97</v>
          </cell>
          <cell r="AU32">
            <v>98</v>
          </cell>
          <cell r="AV32">
            <v>100</v>
          </cell>
          <cell r="AW32">
            <v>95</v>
          </cell>
          <cell r="AX32">
            <v>93</v>
          </cell>
          <cell r="AY32">
            <v>97</v>
          </cell>
          <cell r="AZ32">
            <v>97</v>
          </cell>
          <cell r="BA32">
            <v>103</v>
          </cell>
          <cell r="BB32">
            <v>101</v>
          </cell>
          <cell r="BC32">
            <v>99</v>
          </cell>
          <cell r="BD32">
            <v>102</v>
          </cell>
          <cell r="BE32">
            <v>95</v>
          </cell>
          <cell r="BF32">
            <v>89</v>
          </cell>
          <cell r="BG32">
            <v>88</v>
          </cell>
          <cell r="BH32">
            <v>93</v>
          </cell>
          <cell r="BI32">
            <v>86</v>
          </cell>
          <cell r="BJ32">
            <v>89</v>
          </cell>
          <cell r="BK32">
            <v>94.916666666666671</v>
          </cell>
        </row>
        <row r="33">
          <cell r="B33" t="str">
            <v>HUERFANO</v>
          </cell>
          <cell r="C33">
            <v>1395</v>
          </cell>
          <cell r="D33">
            <v>1421</v>
          </cell>
          <cell r="E33">
            <v>1442</v>
          </cell>
          <cell r="F33">
            <v>1459</v>
          </cell>
          <cell r="G33">
            <v>1473</v>
          </cell>
          <cell r="H33">
            <v>1495</v>
          </cell>
          <cell r="I33">
            <v>1514</v>
          </cell>
          <cell r="J33">
            <v>1524</v>
          </cell>
          <cell r="K33">
            <v>1561</v>
          </cell>
          <cell r="L33">
            <v>1590</v>
          </cell>
          <cell r="M33">
            <v>1606</v>
          </cell>
          <cell r="N33">
            <v>1623</v>
          </cell>
          <cell r="O33">
            <v>1651</v>
          </cell>
          <cell r="P33">
            <v>1665</v>
          </cell>
          <cell r="Q33">
            <v>1661</v>
          </cell>
          <cell r="R33">
            <v>1651</v>
          </cell>
          <cell r="S33">
            <v>1663</v>
          </cell>
          <cell r="T33">
            <v>1667</v>
          </cell>
          <cell r="U33">
            <v>1662</v>
          </cell>
          <cell r="V33">
            <v>1668</v>
          </cell>
          <cell r="W33">
            <v>1677</v>
          </cell>
          <cell r="X33">
            <v>1686</v>
          </cell>
          <cell r="Y33">
            <v>1695</v>
          </cell>
          <cell r="Z33">
            <v>1711</v>
          </cell>
          <cell r="AA33">
            <v>1708</v>
          </cell>
          <cell r="AB33">
            <v>1739</v>
          </cell>
          <cell r="AC33">
            <v>1750</v>
          </cell>
          <cell r="AD33">
            <v>1773</v>
          </cell>
          <cell r="AE33">
            <v>1775</v>
          </cell>
          <cell r="AF33">
            <v>1775</v>
          </cell>
          <cell r="AG33">
            <v>1756</v>
          </cell>
          <cell r="AH33">
            <v>1774</v>
          </cell>
          <cell r="AI33">
            <v>1765</v>
          </cell>
          <cell r="AJ33">
            <v>1721</v>
          </cell>
          <cell r="AK33">
            <v>1730</v>
          </cell>
          <cell r="AL33">
            <v>1737</v>
          </cell>
          <cell r="AM33">
            <v>1756</v>
          </cell>
          <cell r="AN33">
            <v>1744</v>
          </cell>
          <cell r="AO33">
            <v>1749</v>
          </cell>
          <cell r="AP33">
            <v>1718</v>
          </cell>
          <cell r="AQ33">
            <v>1694</v>
          </cell>
          <cell r="AR33">
            <v>1699</v>
          </cell>
          <cell r="AS33">
            <v>1707</v>
          </cell>
          <cell r="AT33">
            <v>1743</v>
          </cell>
          <cell r="AU33">
            <v>1751</v>
          </cell>
          <cell r="AV33">
            <v>1725</v>
          </cell>
          <cell r="AW33">
            <v>1715</v>
          </cell>
          <cell r="AX33">
            <v>1728</v>
          </cell>
          <cell r="AY33">
            <v>1704</v>
          </cell>
          <cell r="AZ33">
            <v>1688</v>
          </cell>
          <cell r="BA33">
            <v>1679</v>
          </cell>
          <cell r="BB33">
            <v>1676</v>
          </cell>
          <cell r="BC33">
            <v>1681</v>
          </cell>
          <cell r="BD33">
            <v>1653</v>
          </cell>
          <cell r="BE33">
            <v>1637</v>
          </cell>
          <cell r="BF33">
            <v>1623</v>
          </cell>
          <cell r="BG33">
            <v>1628</v>
          </cell>
          <cell r="BH33">
            <v>1631</v>
          </cell>
          <cell r="BI33">
            <v>1614</v>
          </cell>
          <cell r="BJ33">
            <v>1594</v>
          </cell>
          <cell r="BK33">
            <v>1650.6666666666667</v>
          </cell>
        </row>
        <row r="34">
          <cell r="B34" t="str">
            <v>JACKSON</v>
          </cell>
          <cell r="C34">
            <v>146</v>
          </cell>
          <cell r="D34">
            <v>148</v>
          </cell>
          <cell r="E34">
            <v>156</v>
          </cell>
          <cell r="F34">
            <v>162</v>
          </cell>
          <cell r="G34">
            <v>167</v>
          </cell>
          <cell r="H34">
            <v>163</v>
          </cell>
          <cell r="I34">
            <v>156</v>
          </cell>
          <cell r="J34">
            <v>163</v>
          </cell>
          <cell r="K34">
            <v>163</v>
          </cell>
          <cell r="L34">
            <v>158</v>
          </cell>
          <cell r="M34">
            <v>166</v>
          </cell>
          <cell r="N34">
            <v>165</v>
          </cell>
          <cell r="O34">
            <v>171</v>
          </cell>
          <cell r="P34">
            <v>177</v>
          </cell>
          <cell r="Q34">
            <v>172</v>
          </cell>
          <cell r="R34">
            <v>173</v>
          </cell>
          <cell r="S34">
            <v>172</v>
          </cell>
          <cell r="T34">
            <v>170</v>
          </cell>
          <cell r="U34">
            <v>168</v>
          </cell>
          <cell r="V34">
            <v>171</v>
          </cell>
          <cell r="W34">
            <v>172</v>
          </cell>
          <cell r="X34">
            <v>168</v>
          </cell>
          <cell r="Y34">
            <v>166</v>
          </cell>
          <cell r="Z34">
            <v>162</v>
          </cell>
          <cell r="AA34">
            <v>176</v>
          </cell>
          <cell r="AB34">
            <v>174</v>
          </cell>
          <cell r="AC34">
            <v>178</v>
          </cell>
          <cell r="AD34">
            <v>182</v>
          </cell>
          <cell r="AE34">
            <v>179</v>
          </cell>
          <cell r="AF34">
            <v>179</v>
          </cell>
          <cell r="AG34">
            <v>184</v>
          </cell>
          <cell r="AH34">
            <v>182</v>
          </cell>
          <cell r="AI34">
            <v>175</v>
          </cell>
          <cell r="AJ34">
            <v>178</v>
          </cell>
          <cell r="AK34">
            <v>177</v>
          </cell>
          <cell r="AL34">
            <v>172</v>
          </cell>
          <cell r="AM34">
            <v>168</v>
          </cell>
          <cell r="AN34">
            <v>165</v>
          </cell>
          <cell r="AO34">
            <v>160</v>
          </cell>
          <cell r="AP34">
            <v>155</v>
          </cell>
          <cell r="AQ34">
            <v>158</v>
          </cell>
          <cell r="AR34">
            <v>151</v>
          </cell>
          <cell r="AS34">
            <v>154</v>
          </cell>
          <cell r="AT34">
            <v>151</v>
          </cell>
          <cell r="AU34">
            <v>156</v>
          </cell>
          <cell r="AV34">
            <v>156</v>
          </cell>
          <cell r="AW34">
            <v>151</v>
          </cell>
          <cell r="AX34">
            <v>144</v>
          </cell>
          <cell r="AY34">
            <v>137</v>
          </cell>
          <cell r="AZ34">
            <v>136</v>
          </cell>
          <cell r="BA34">
            <v>131</v>
          </cell>
          <cell r="BB34">
            <v>135</v>
          </cell>
          <cell r="BC34">
            <v>141</v>
          </cell>
          <cell r="BD34">
            <v>143</v>
          </cell>
          <cell r="BE34">
            <v>142</v>
          </cell>
          <cell r="BF34">
            <v>143</v>
          </cell>
          <cell r="BG34">
            <v>151</v>
          </cell>
          <cell r="BH34">
            <v>151</v>
          </cell>
          <cell r="BI34">
            <v>152</v>
          </cell>
          <cell r="BJ34">
            <v>154</v>
          </cell>
          <cell r="BK34">
            <v>143</v>
          </cell>
        </row>
        <row r="35">
          <cell r="B35" t="str">
            <v>JEFFERSON</v>
          </cell>
          <cell r="C35">
            <v>45223</v>
          </cell>
          <cell r="D35">
            <v>46642</v>
          </cell>
          <cell r="E35">
            <v>47373</v>
          </cell>
          <cell r="F35">
            <v>48066</v>
          </cell>
          <cell r="G35">
            <v>48621</v>
          </cell>
          <cell r="H35">
            <v>49030</v>
          </cell>
          <cell r="I35">
            <v>49342</v>
          </cell>
          <cell r="J35">
            <v>49901</v>
          </cell>
          <cell r="K35">
            <v>50347</v>
          </cell>
          <cell r="L35">
            <v>51021</v>
          </cell>
          <cell r="M35">
            <v>51555</v>
          </cell>
          <cell r="N35">
            <v>52362</v>
          </cell>
          <cell r="O35">
            <v>52950</v>
          </cell>
          <cell r="P35">
            <v>53595</v>
          </cell>
          <cell r="Q35">
            <v>53996</v>
          </cell>
          <cell r="R35">
            <v>54206</v>
          </cell>
          <cell r="S35">
            <v>54448</v>
          </cell>
          <cell r="T35">
            <v>54449</v>
          </cell>
          <cell r="U35">
            <v>53441</v>
          </cell>
          <cell r="V35">
            <v>53810</v>
          </cell>
          <cell r="W35">
            <v>53237</v>
          </cell>
          <cell r="X35">
            <v>52794</v>
          </cell>
          <cell r="Y35">
            <v>53465</v>
          </cell>
          <cell r="Z35">
            <v>53752</v>
          </cell>
          <cell r="AA35">
            <v>53928</v>
          </cell>
          <cell r="AB35">
            <v>54214</v>
          </cell>
          <cell r="AC35">
            <v>53055</v>
          </cell>
          <cell r="AD35">
            <v>53935</v>
          </cell>
          <cell r="AE35">
            <v>54435</v>
          </cell>
          <cell r="AF35">
            <v>54780</v>
          </cell>
          <cell r="AG35">
            <v>55473</v>
          </cell>
          <cell r="AH35">
            <v>55956</v>
          </cell>
          <cell r="AI35">
            <v>55278</v>
          </cell>
          <cell r="AJ35">
            <v>51377</v>
          </cell>
          <cell r="AK35">
            <v>50837</v>
          </cell>
          <cell r="AL35">
            <v>50870</v>
          </cell>
          <cell r="AM35">
            <v>50029</v>
          </cell>
          <cell r="AN35">
            <v>49980</v>
          </cell>
          <cell r="AO35">
            <v>49818</v>
          </cell>
          <cell r="AP35">
            <v>48929</v>
          </cell>
          <cell r="AQ35">
            <v>48876</v>
          </cell>
          <cell r="AR35">
            <v>49318</v>
          </cell>
          <cell r="AS35">
            <v>49728</v>
          </cell>
          <cell r="AT35">
            <v>50135</v>
          </cell>
          <cell r="AU35">
            <v>50547</v>
          </cell>
          <cell r="AV35">
            <v>49856</v>
          </cell>
          <cell r="AW35">
            <v>48956</v>
          </cell>
          <cell r="AX35">
            <v>48782</v>
          </cell>
          <cell r="AY35">
            <v>47923</v>
          </cell>
          <cell r="AZ35">
            <v>47879</v>
          </cell>
          <cell r="BA35">
            <v>48034</v>
          </cell>
          <cell r="BB35">
            <v>47354</v>
          </cell>
          <cell r="BC35">
            <v>47171</v>
          </cell>
          <cell r="BD35">
            <v>47118</v>
          </cell>
          <cell r="BE35">
            <v>46704</v>
          </cell>
          <cell r="BF35">
            <v>46750</v>
          </cell>
          <cell r="BG35">
            <v>47018</v>
          </cell>
          <cell r="BH35">
            <v>46487</v>
          </cell>
          <cell r="BI35">
            <v>46352</v>
          </cell>
          <cell r="BJ35">
            <v>46144</v>
          </cell>
          <cell r="BK35">
            <v>47077.833333333336</v>
          </cell>
        </row>
        <row r="36">
          <cell r="B36" t="str">
            <v>KIOWA</v>
          </cell>
          <cell r="C36">
            <v>213</v>
          </cell>
          <cell r="D36">
            <v>204</v>
          </cell>
          <cell r="E36">
            <v>193</v>
          </cell>
          <cell r="F36">
            <v>202</v>
          </cell>
          <cell r="G36">
            <v>204</v>
          </cell>
          <cell r="H36">
            <v>198</v>
          </cell>
          <cell r="I36">
            <v>195</v>
          </cell>
          <cell r="J36">
            <v>190</v>
          </cell>
          <cell r="K36">
            <v>184</v>
          </cell>
          <cell r="L36">
            <v>186</v>
          </cell>
          <cell r="M36">
            <v>189</v>
          </cell>
          <cell r="N36">
            <v>190</v>
          </cell>
          <cell r="O36">
            <v>200</v>
          </cell>
          <cell r="P36">
            <v>201</v>
          </cell>
          <cell r="Q36">
            <v>194</v>
          </cell>
          <cell r="R36">
            <v>194</v>
          </cell>
          <cell r="S36">
            <v>196</v>
          </cell>
          <cell r="T36">
            <v>196</v>
          </cell>
          <cell r="U36">
            <v>193</v>
          </cell>
          <cell r="V36">
            <v>198</v>
          </cell>
          <cell r="W36">
            <v>205</v>
          </cell>
          <cell r="X36">
            <v>208</v>
          </cell>
          <cell r="Y36">
            <v>219</v>
          </cell>
          <cell r="Z36">
            <v>212</v>
          </cell>
          <cell r="AA36">
            <v>213</v>
          </cell>
          <cell r="AB36">
            <v>215</v>
          </cell>
          <cell r="AC36">
            <v>214</v>
          </cell>
          <cell r="AD36">
            <v>219</v>
          </cell>
          <cell r="AE36">
            <v>221</v>
          </cell>
          <cell r="AF36">
            <v>221</v>
          </cell>
          <cell r="AG36">
            <v>226</v>
          </cell>
          <cell r="AH36">
            <v>222</v>
          </cell>
          <cell r="AI36">
            <v>217</v>
          </cell>
          <cell r="AJ36">
            <v>204</v>
          </cell>
          <cell r="AK36">
            <v>196</v>
          </cell>
          <cell r="AL36">
            <v>200</v>
          </cell>
          <cell r="AM36">
            <v>192</v>
          </cell>
          <cell r="AN36">
            <v>193</v>
          </cell>
          <cell r="AO36">
            <v>191</v>
          </cell>
          <cell r="AP36">
            <v>192</v>
          </cell>
          <cell r="AQ36">
            <v>194</v>
          </cell>
          <cell r="AR36">
            <v>197</v>
          </cell>
          <cell r="AS36">
            <v>203</v>
          </cell>
          <cell r="AT36">
            <v>199</v>
          </cell>
          <cell r="AU36">
            <v>201</v>
          </cell>
          <cell r="AV36">
            <v>193</v>
          </cell>
          <cell r="AW36">
            <v>193</v>
          </cell>
          <cell r="AX36">
            <v>200</v>
          </cell>
          <cell r="AY36">
            <v>199</v>
          </cell>
          <cell r="AZ36">
            <v>192</v>
          </cell>
          <cell r="BA36">
            <v>180</v>
          </cell>
          <cell r="BB36">
            <v>193</v>
          </cell>
          <cell r="BC36">
            <v>193</v>
          </cell>
          <cell r="BD36">
            <v>196</v>
          </cell>
          <cell r="BE36">
            <v>189</v>
          </cell>
          <cell r="BF36">
            <v>189</v>
          </cell>
          <cell r="BG36">
            <v>197</v>
          </cell>
          <cell r="BH36">
            <v>200</v>
          </cell>
          <cell r="BI36">
            <v>205</v>
          </cell>
          <cell r="BJ36">
            <v>199</v>
          </cell>
          <cell r="BK36">
            <v>194.33333333333334</v>
          </cell>
        </row>
        <row r="37">
          <cell r="B37" t="str">
            <v>KIT CARSON</v>
          </cell>
          <cell r="C37">
            <v>746</v>
          </cell>
          <cell r="D37">
            <v>753</v>
          </cell>
          <cell r="E37">
            <v>745</v>
          </cell>
          <cell r="F37">
            <v>771</v>
          </cell>
          <cell r="G37">
            <v>760</v>
          </cell>
          <cell r="H37">
            <v>762</v>
          </cell>
          <cell r="I37">
            <v>774</v>
          </cell>
          <cell r="J37">
            <v>791</v>
          </cell>
          <cell r="K37">
            <v>788</v>
          </cell>
          <cell r="L37">
            <v>802</v>
          </cell>
          <cell r="M37">
            <v>803</v>
          </cell>
          <cell r="N37">
            <v>820</v>
          </cell>
          <cell r="O37">
            <v>815</v>
          </cell>
          <cell r="P37">
            <v>828</v>
          </cell>
          <cell r="Q37">
            <v>832</v>
          </cell>
          <cell r="R37">
            <v>841</v>
          </cell>
          <cell r="S37">
            <v>832</v>
          </cell>
          <cell r="T37">
            <v>834</v>
          </cell>
          <cell r="U37">
            <v>814</v>
          </cell>
          <cell r="V37">
            <v>829</v>
          </cell>
          <cell r="W37">
            <v>815</v>
          </cell>
          <cell r="X37">
            <v>808</v>
          </cell>
          <cell r="Y37">
            <v>837</v>
          </cell>
          <cell r="Z37">
            <v>845</v>
          </cell>
          <cell r="AA37">
            <v>838</v>
          </cell>
          <cell r="AB37">
            <v>862</v>
          </cell>
          <cell r="AC37">
            <v>854</v>
          </cell>
          <cell r="AD37">
            <v>873</v>
          </cell>
          <cell r="AE37">
            <v>888</v>
          </cell>
          <cell r="AF37">
            <v>886</v>
          </cell>
          <cell r="AG37">
            <v>891</v>
          </cell>
          <cell r="AH37">
            <v>896</v>
          </cell>
          <cell r="AI37">
            <v>883</v>
          </cell>
          <cell r="AJ37">
            <v>863</v>
          </cell>
          <cell r="AK37">
            <v>854</v>
          </cell>
          <cell r="AL37">
            <v>873</v>
          </cell>
          <cell r="AM37">
            <v>871</v>
          </cell>
          <cell r="AN37">
            <v>885</v>
          </cell>
          <cell r="AO37">
            <v>891</v>
          </cell>
          <cell r="AP37">
            <v>874</v>
          </cell>
          <cell r="AQ37">
            <v>891</v>
          </cell>
          <cell r="AR37">
            <v>896</v>
          </cell>
          <cell r="AS37">
            <v>928</v>
          </cell>
          <cell r="AT37">
            <v>929</v>
          </cell>
          <cell r="AU37">
            <v>931</v>
          </cell>
          <cell r="AV37">
            <v>925</v>
          </cell>
          <cell r="AW37">
            <v>909</v>
          </cell>
          <cell r="AX37">
            <v>924</v>
          </cell>
          <cell r="AY37">
            <v>895</v>
          </cell>
          <cell r="AZ37">
            <v>890</v>
          </cell>
          <cell r="BA37">
            <v>894</v>
          </cell>
          <cell r="BB37">
            <v>899</v>
          </cell>
          <cell r="BC37">
            <v>914</v>
          </cell>
          <cell r="BD37">
            <v>909</v>
          </cell>
          <cell r="BE37">
            <v>914</v>
          </cell>
          <cell r="BF37">
            <v>903</v>
          </cell>
          <cell r="BG37">
            <v>901</v>
          </cell>
          <cell r="BH37">
            <v>876</v>
          </cell>
          <cell r="BI37">
            <v>868</v>
          </cell>
          <cell r="BJ37">
            <v>856</v>
          </cell>
          <cell r="BK37">
            <v>893.25</v>
          </cell>
        </row>
        <row r="38">
          <cell r="B38" t="str">
            <v>LA PLATA</v>
          </cell>
          <cell r="C38">
            <v>5193</v>
          </cell>
          <cell r="D38">
            <v>5229</v>
          </cell>
          <cell r="E38">
            <v>5340</v>
          </cell>
          <cell r="F38">
            <v>5427</v>
          </cell>
          <cell r="G38">
            <v>5503</v>
          </cell>
          <cell r="H38">
            <v>5622</v>
          </cell>
          <cell r="I38">
            <v>5664</v>
          </cell>
          <cell r="J38">
            <v>5738</v>
          </cell>
          <cell r="K38">
            <v>5813</v>
          </cell>
          <cell r="L38">
            <v>5914</v>
          </cell>
          <cell r="M38">
            <v>5977</v>
          </cell>
          <cell r="N38">
            <v>6110</v>
          </cell>
          <cell r="O38">
            <v>6284</v>
          </cell>
          <cell r="P38">
            <v>6346</v>
          </cell>
          <cell r="Q38">
            <v>6427</v>
          </cell>
          <cell r="R38">
            <v>6465</v>
          </cell>
          <cell r="S38">
            <v>6519</v>
          </cell>
          <cell r="T38">
            <v>6589</v>
          </cell>
          <cell r="U38">
            <v>6519</v>
          </cell>
          <cell r="V38">
            <v>6594</v>
          </cell>
          <cell r="W38">
            <v>6592</v>
          </cell>
          <cell r="X38">
            <v>6550</v>
          </cell>
          <cell r="Y38">
            <v>6629</v>
          </cell>
          <cell r="Z38">
            <v>6700</v>
          </cell>
          <cell r="AA38">
            <v>6698</v>
          </cell>
          <cell r="AB38">
            <v>6729</v>
          </cell>
          <cell r="AC38">
            <v>6664</v>
          </cell>
          <cell r="AD38">
            <v>6763</v>
          </cell>
          <cell r="AE38">
            <v>6774</v>
          </cell>
          <cell r="AF38">
            <v>6843</v>
          </cell>
          <cell r="AG38">
            <v>6951</v>
          </cell>
          <cell r="AH38">
            <v>7017</v>
          </cell>
          <cell r="AI38">
            <v>6942</v>
          </cell>
          <cell r="AJ38">
            <v>6621</v>
          </cell>
          <cell r="AK38">
            <v>6683</v>
          </cell>
          <cell r="AL38">
            <v>6872</v>
          </cell>
          <cell r="AM38">
            <v>6754</v>
          </cell>
          <cell r="AN38">
            <v>6771</v>
          </cell>
          <cell r="AO38">
            <v>6806</v>
          </cell>
          <cell r="AP38">
            <v>6763</v>
          </cell>
          <cell r="AQ38">
            <v>6770</v>
          </cell>
          <cell r="AR38">
            <v>6811</v>
          </cell>
          <cell r="AS38">
            <v>6790</v>
          </cell>
          <cell r="AT38">
            <v>6861</v>
          </cell>
          <cell r="AU38">
            <v>6894</v>
          </cell>
          <cell r="AV38">
            <v>6914</v>
          </cell>
          <cell r="AW38">
            <v>6862</v>
          </cell>
          <cell r="AX38">
            <v>6850</v>
          </cell>
          <cell r="AY38">
            <v>6779</v>
          </cell>
          <cell r="AZ38">
            <v>6801</v>
          </cell>
          <cell r="BA38">
            <v>6742</v>
          </cell>
          <cell r="BB38">
            <v>6658</v>
          </cell>
          <cell r="BC38">
            <v>6658</v>
          </cell>
          <cell r="BD38">
            <v>6648</v>
          </cell>
          <cell r="BE38">
            <v>6546</v>
          </cell>
          <cell r="BF38">
            <v>6555</v>
          </cell>
          <cell r="BG38">
            <v>6598</v>
          </cell>
          <cell r="BH38">
            <v>6523</v>
          </cell>
          <cell r="BI38">
            <v>6530</v>
          </cell>
          <cell r="BJ38">
            <v>6409</v>
          </cell>
          <cell r="BK38">
            <v>6620.583333333333</v>
          </cell>
        </row>
        <row r="39">
          <cell r="B39" t="str">
            <v>LAKE</v>
          </cell>
          <cell r="C39">
            <v>843</v>
          </cell>
          <cell r="D39">
            <v>878</v>
          </cell>
          <cell r="E39">
            <v>884</v>
          </cell>
          <cell r="F39">
            <v>887</v>
          </cell>
          <cell r="G39">
            <v>896</v>
          </cell>
          <cell r="H39">
            <v>905</v>
          </cell>
          <cell r="I39">
            <v>881</v>
          </cell>
          <cell r="J39">
            <v>895</v>
          </cell>
          <cell r="K39">
            <v>896</v>
          </cell>
          <cell r="L39">
            <v>880</v>
          </cell>
          <cell r="M39">
            <v>892</v>
          </cell>
          <cell r="N39">
            <v>899</v>
          </cell>
          <cell r="O39">
            <v>905</v>
          </cell>
          <cell r="P39">
            <v>898</v>
          </cell>
          <cell r="Q39">
            <v>891</v>
          </cell>
          <cell r="R39">
            <v>902</v>
          </cell>
          <cell r="S39">
            <v>913</v>
          </cell>
          <cell r="T39">
            <v>910</v>
          </cell>
          <cell r="U39">
            <v>869</v>
          </cell>
          <cell r="V39">
            <v>869</v>
          </cell>
          <cell r="W39">
            <v>841</v>
          </cell>
          <cell r="X39">
            <v>866</v>
          </cell>
          <cell r="Y39">
            <v>864</v>
          </cell>
          <cell r="Z39">
            <v>862</v>
          </cell>
          <cell r="AA39">
            <v>854</v>
          </cell>
          <cell r="AB39">
            <v>830</v>
          </cell>
          <cell r="AC39">
            <v>793</v>
          </cell>
          <cell r="AD39">
            <v>825</v>
          </cell>
          <cell r="AE39">
            <v>819</v>
          </cell>
          <cell r="AF39">
            <v>835</v>
          </cell>
          <cell r="AG39">
            <v>830</v>
          </cell>
          <cell r="AH39">
            <v>828</v>
          </cell>
          <cell r="AI39">
            <v>839</v>
          </cell>
          <cell r="AJ39">
            <v>791</v>
          </cell>
          <cell r="AK39">
            <v>814</v>
          </cell>
          <cell r="AL39">
            <v>801</v>
          </cell>
          <cell r="AM39">
            <v>797</v>
          </cell>
          <cell r="AN39">
            <v>799</v>
          </cell>
          <cell r="AO39">
            <v>794</v>
          </cell>
          <cell r="AP39">
            <v>781</v>
          </cell>
          <cell r="AQ39">
            <v>807</v>
          </cell>
          <cell r="AR39">
            <v>822</v>
          </cell>
          <cell r="AS39">
            <v>800</v>
          </cell>
          <cell r="AT39">
            <v>816</v>
          </cell>
          <cell r="AU39">
            <v>797</v>
          </cell>
          <cell r="AV39">
            <v>796</v>
          </cell>
          <cell r="AW39">
            <v>793</v>
          </cell>
          <cell r="AX39">
            <v>781</v>
          </cell>
          <cell r="AY39">
            <v>766</v>
          </cell>
          <cell r="AZ39">
            <v>749</v>
          </cell>
          <cell r="BA39">
            <v>729</v>
          </cell>
          <cell r="BB39">
            <v>734</v>
          </cell>
          <cell r="BC39">
            <v>735</v>
          </cell>
          <cell r="BD39">
            <v>718</v>
          </cell>
          <cell r="BE39">
            <v>702</v>
          </cell>
          <cell r="BF39">
            <v>700</v>
          </cell>
          <cell r="BG39">
            <v>720</v>
          </cell>
          <cell r="BH39">
            <v>724</v>
          </cell>
          <cell r="BI39">
            <v>727</v>
          </cell>
          <cell r="BJ39">
            <v>723</v>
          </cell>
          <cell r="BK39">
            <v>727.25</v>
          </cell>
        </row>
        <row r="40">
          <cell r="B40" t="str">
            <v>LARIMER</v>
          </cell>
          <cell r="C40">
            <v>29864</v>
          </cell>
          <cell r="D40">
            <v>30732</v>
          </cell>
          <cell r="E40">
            <v>31203</v>
          </cell>
          <cell r="F40">
            <v>31696</v>
          </cell>
          <cell r="G40">
            <v>32024</v>
          </cell>
          <cell r="H40">
            <v>32242</v>
          </cell>
          <cell r="I40">
            <v>32473</v>
          </cell>
          <cell r="J40">
            <v>32945</v>
          </cell>
          <cell r="K40">
            <v>33210</v>
          </cell>
          <cell r="L40">
            <v>33637</v>
          </cell>
          <cell r="M40">
            <v>33786</v>
          </cell>
          <cell r="N40">
            <v>34455</v>
          </cell>
          <cell r="O40">
            <v>34975</v>
          </cell>
          <cell r="P40">
            <v>35242</v>
          </cell>
          <cell r="Q40">
            <v>35611</v>
          </cell>
          <cell r="R40">
            <v>35807</v>
          </cell>
          <cell r="S40">
            <v>36001</v>
          </cell>
          <cell r="T40">
            <v>36067</v>
          </cell>
          <cell r="U40">
            <v>35863</v>
          </cell>
          <cell r="V40">
            <v>36295</v>
          </cell>
          <cell r="W40">
            <v>35994</v>
          </cell>
          <cell r="X40">
            <v>35810</v>
          </cell>
          <cell r="Y40">
            <v>36261</v>
          </cell>
          <cell r="Z40">
            <v>36457</v>
          </cell>
          <cell r="AA40">
            <v>36615</v>
          </cell>
          <cell r="AB40">
            <v>36813</v>
          </cell>
          <cell r="AC40">
            <v>36243</v>
          </cell>
          <cell r="AD40">
            <v>36844</v>
          </cell>
          <cell r="AE40">
            <v>37234</v>
          </cell>
          <cell r="AF40">
            <v>37498</v>
          </cell>
          <cell r="AG40">
            <v>38058</v>
          </cell>
          <cell r="AH40">
            <v>38427</v>
          </cell>
          <cell r="AI40">
            <v>38071</v>
          </cell>
          <cell r="AJ40">
            <v>35707</v>
          </cell>
          <cell r="AK40">
            <v>35545</v>
          </cell>
          <cell r="AL40">
            <v>35774</v>
          </cell>
          <cell r="AM40">
            <v>35127</v>
          </cell>
          <cell r="AN40">
            <v>35020</v>
          </cell>
          <cell r="AO40">
            <v>34934</v>
          </cell>
          <cell r="AP40">
            <v>34294</v>
          </cell>
          <cell r="AQ40">
            <v>34308</v>
          </cell>
          <cell r="AR40">
            <v>34488</v>
          </cell>
          <cell r="AS40">
            <v>34563</v>
          </cell>
          <cell r="AT40">
            <v>34787</v>
          </cell>
          <cell r="AU40">
            <v>34900</v>
          </cell>
          <cell r="AV40">
            <v>34661</v>
          </cell>
          <cell r="AW40">
            <v>34210</v>
          </cell>
          <cell r="AX40">
            <v>34177</v>
          </cell>
          <cell r="AY40">
            <v>33771</v>
          </cell>
          <cell r="AZ40">
            <v>33600</v>
          </cell>
          <cell r="BA40">
            <v>33431</v>
          </cell>
          <cell r="BB40">
            <v>32990</v>
          </cell>
          <cell r="BC40">
            <v>32782</v>
          </cell>
          <cell r="BD40">
            <v>32843</v>
          </cell>
          <cell r="BE40">
            <v>32708</v>
          </cell>
          <cell r="BF40">
            <v>32781</v>
          </cell>
          <cell r="BG40">
            <v>32979</v>
          </cell>
          <cell r="BH40">
            <v>32899</v>
          </cell>
          <cell r="BI40">
            <v>32978</v>
          </cell>
          <cell r="BJ40">
            <v>32803</v>
          </cell>
          <cell r="BK40">
            <v>33047.083333333336</v>
          </cell>
        </row>
        <row r="41">
          <cell r="B41" t="str">
            <v>LAS ANIMAS</v>
          </cell>
          <cell r="C41">
            <v>2589</v>
          </cell>
          <cell r="D41">
            <v>2629</v>
          </cell>
          <cell r="E41">
            <v>2672</v>
          </cell>
          <cell r="F41">
            <v>2699</v>
          </cell>
          <cell r="G41">
            <v>2722</v>
          </cell>
          <cell r="H41">
            <v>2720</v>
          </cell>
          <cell r="I41">
            <v>2768</v>
          </cell>
          <cell r="J41">
            <v>2788</v>
          </cell>
          <cell r="K41">
            <v>2785</v>
          </cell>
          <cell r="L41">
            <v>2815</v>
          </cell>
          <cell r="M41">
            <v>2873</v>
          </cell>
          <cell r="N41">
            <v>2909</v>
          </cell>
          <cell r="O41">
            <v>2949</v>
          </cell>
          <cell r="P41">
            <v>2970</v>
          </cell>
          <cell r="Q41">
            <v>3007</v>
          </cell>
          <cell r="R41">
            <v>3049</v>
          </cell>
          <cell r="S41">
            <v>3074</v>
          </cell>
          <cell r="T41">
            <v>3096</v>
          </cell>
          <cell r="U41">
            <v>3083</v>
          </cell>
          <cell r="V41">
            <v>3124</v>
          </cell>
          <cell r="W41">
            <v>3122</v>
          </cell>
          <cell r="X41">
            <v>3133</v>
          </cell>
          <cell r="Y41">
            <v>3172</v>
          </cell>
          <cell r="Z41">
            <v>3209</v>
          </cell>
          <cell r="AA41">
            <v>3254</v>
          </cell>
          <cell r="AB41">
            <v>3284</v>
          </cell>
          <cell r="AC41">
            <v>3303</v>
          </cell>
          <cell r="AD41">
            <v>3343</v>
          </cell>
          <cell r="AE41">
            <v>3374</v>
          </cell>
          <cell r="AF41">
            <v>3382</v>
          </cell>
          <cell r="AG41">
            <v>3394</v>
          </cell>
          <cell r="AH41">
            <v>3414</v>
          </cell>
          <cell r="AI41">
            <v>3407</v>
          </cell>
          <cell r="AJ41">
            <v>3292</v>
          </cell>
          <cell r="AK41">
            <v>3289</v>
          </cell>
          <cell r="AL41">
            <v>3300</v>
          </cell>
          <cell r="AM41">
            <v>3324</v>
          </cell>
          <cell r="AN41">
            <v>3328</v>
          </cell>
          <cell r="AO41">
            <v>3326</v>
          </cell>
          <cell r="AP41">
            <v>3308</v>
          </cell>
          <cell r="AQ41">
            <v>3336</v>
          </cell>
          <cell r="AR41">
            <v>3368</v>
          </cell>
          <cell r="AS41">
            <v>3394</v>
          </cell>
          <cell r="AT41">
            <v>3411</v>
          </cell>
          <cell r="AU41">
            <v>3436</v>
          </cell>
          <cell r="AV41">
            <v>3387</v>
          </cell>
          <cell r="AW41">
            <v>3383</v>
          </cell>
          <cell r="AX41">
            <v>3385</v>
          </cell>
          <cell r="AY41">
            <v>3351</v>
          </cell>
          <cell r="AZ41">
            <v>3340</v>
          </cell>
          <cell r="BA41">
            <v>3361</v>
          </cell>
          <cell r="BB41">
            <v>3365</v>
          </cell>
          <cell r="BC41">
            <v>3349</v>
          </cell>
          <cell r="BD41">
            <v>3351</v>
          </cell>
          <cell r="BE41">
            <v>3335</v>
          </cell>
          <cell r="BF41">
            <v>3350</v>
          </cell>
          <cell r="BG41">
            <v>3362</v>
          </cell>
          <cell r="BH41">
            <v>3347</v>
          </cell>
          <cell r="BI41">
            <v>3353</v>
          </cell>
          <cell r="BJ41">
            <v>3322</v>
          </cell>
          <cell r="BK41">
            <v>3348.8333333333335</v>
          </cell>
        </row>
        <row r="42">
          <cell r="B42" t="str">
            <v>LINCOLN</v>
          </cell>
          <cell r="C42">
            <v>607</v>
          </cell>
          <cell r="D42">
            <v>616</v>
          </cell>
          <cell r="E42">
            <v>626</v>
          </cell>
          <cell r="F42">
            <v>639</v>
          </cell>
          <cell r="G42">
            <v>640</v>
          </cell>
          <cell r="H42">
            <v>636</v>
          </cell>
          <cell r="I42">
            <v>650</v>
          </cell>
          <cell r="J42">
            <v>659</v>
          </cell>
          <cell r="K42">
            <v>646</v>
          </cell>
          <cell r="L42">
            <v>657</v>
          </cell>
          <cell r="M42">
            <v>660</v>
          </cell>
          <cell r="N42">
            <v>677</v>
          </cell>
          <cell r="O42">
            <v>697</v>
          </cell>
          <cell r="P42">
            <v>699</v>
          </cell>
          <cell r="Q42">
            <v>707</v>
          </cell>
          <cell r="R42">
            <v>715</v>
          </cell>
          <cell r="S42">
            <v>714</v>
          </cell>
          <cell r="T42">
            <v>730</v>
          </cell>
          <cell r="U42">
            <v>713</v>
          </cell>
          <cell r="V42">
            <v>709</v>
          </cell>
          <cell r="W42">
            <v>709</v>
          </cell>
          <cell r="X42">
            <v>723</v>
          </cell>
          <cell r="Y42">
            <v>733</v>
          </cell>
          <cell r="Z42">
            <v>783</v>
          </cell>
          <cell r="AA42">
            <v>786</v>
          </cell>
          <cell r="AB42">
            <v>774</v>
          </cell>
          <cell r="AC42">
            <v>760</v>
          </cell>
          <cell r="AD42">
            <v>773</v>
          </cell>
          <cell r="AE42">
            <v>765</v>
          </cell>
          <cell r="AF42">
            <v>763</v>
          </cell>
          <cell r="AG42">
            <v>763</v>
          </cell>
          <cell r="AH42">
            <v>772</v>
          </cell>
          <cell r="AI42">
            <v>772</v>
          </cell>
          <cell r="AJ42">
            <v>744</v>
          </cell>
          <cell r="AK42">
            <v>736</v>
          </cell>
          <cell r="AL42">
            <v>729</v>
          </cell>
          <cell r="AM42">
            <v>726</v>
          </cell>
          <cell r="AN42">
            <v>735</v>
          </cell>
          <cell r="AO42">
            <v>737</v>
          </cell>
          <cell r="AP42">
            <v>736</v>
          </cell>
          <cell r="AQ42">
            <v>726</v>
          </cell>
          <cell r="AR42">
            <v>741</v>
          </cell>
          <cell r="AS42">
            <v>740</v>
          </cell>
          <cell r="AT42">
            <v>731</v>
          </cell>
          <cell r="AU42">
            <v>722</v>
          </cell>
          <cell r="AV42">
            <v>705</v>
          </cell>
          <cell r="AW42">
            <v>688</v>
          </cell>
          <cell r="AX42">
            <v>689</v>
          </cell>
          <cell r="AY42">
            <v>673</v>
          </cell>
          <cell r="AZ42">
            <v>677</v>
          </cell>
          <cell r="BA42">
            <v>677</v>
          </cell>
          <cell r="BB42">
            <v>681</v>
          </cell>
          <cell r="BC42">
            <v>691</v>
          </cell>
          <cell r="BD42">
            <v>688</v>
          </cell>
          <cell r="BE42">
            <v>678</v>
          </cell>
          <cell r="BF42">
            <v>690</v>
          </cell>
          <cell r="BG42">
            <v>687</v>
          </cell>
          <cell r="BH42">
            <v>684</v>
          </cell>
          <cell r="BI42">
            <v>680</v>
          </cell>
          <cell r="BJ42">
            <v>673</v>
          </cell>
          <cell r="BK42">
            <v>681.58333333333337</v>
          </cell>
        </row>
        <row r="43">
          <cell r="B43" t="str">
            <v>LOGAN</v>
          </cell>
          <cell r="C43">
            <v>2164</v>
          </cell>
          <cell r="D43">
            <v>2187</v>
          </cell>
          <cell r="E43">
            <v>2210</v>
          </cell>
          <cell r="F43">
            <v>2240</v>
          </cell>
          <cell r="G43">
            <v>2277</v>
          </cell>
          <cell r="H43">
            <v>2291</v>
          </cell>
          <cell r="I43">
            <v>2290</v>
          </cell>
          <cell r="J43">
            <v>2320</v>
          </cell>
          <cell r="K43">
            <v>2328</v>
          </cell>
          <cell r="L43">
            <v>2332</v>
          </cell>
          <cell r="M43">
            <v>2316</v>
          </cell>
          <cell r="N43">
            <v>2370</v>
          </cell>
          <cell r="O43">
            <v>2389</v>
          </cell>
          <cell r="P43">
            <v>2387</v>
          </cell>
          <cell r="Q43">
            <v>2391</v>
          </cell>
          <cell r="R43">
            <v>2392</v>
          </cell>
          <cell r="S43">
            <v>2374</v>
          </cell>
          <cell r="T43">
            <v>2398</v>
          </cell>
          <cell r="U43">
            <v>2370</v>
          </cell>
          <cell r="V43">
            <v>2389</v>
          </cell>
          <cell r="W43">
            <v>2418</v>
          </cell>
          <cell r="X43">
            <v>2429</v>
          </cell>
          <cell r="Y43">
            <v>2437</v>
          </cell>
          <cell r="Z43">
            <v>2415</v>
          </cell>
          <cell r="AA43">
            <v>2422</v>
          </cell>
          <cell r="AB43">
            <v>2418</v>
          </cell>
          <cell r="AC43">
            <v>2429</v>
          </cell>
          <cell r="AD43">
            <v>2470</v>
          </cell>
          <cell r="AE43">
            <v>2507</v>
          </cell>
          <cell r="AF43">
            <v>2544</v>
          </cell>
          <cell r="AG43">
            <v>2532</v>
          </cell>
          <cell r="AH43">
            <v>2558</v>
          </cell>
          <cell r="AI43">
            <v>2551</v>
          </cell>
          <cell r="AJ43">
            <v>2538</v>
          </cell>
          <cell r="AK43">
            <v>2531</v>
          </cell>
          <cell r="AL43">
            <v>2547</v>
          </cell>
          <cell r="AM43">
            <v>2564</v>
          </cell>
          <cell r="AN43">
            <v>2583</v>
          </cell>
          <cell r="AO43">
            <v>2556</v>
          </cell>
          <cell r="AP43">
            <v>2587</v>
          </cell>
          <cell r="AQ43">
            <v>2597</v>
          </cell>
          <cell r="AR43">
            <v>2605</v>
          </cell>
          <cell r="AS43">
            <v>2618</v>
          </cell>
          <cell r="AT43">
            <v>2609</v>
          </cell>
          <cell r="AU43">
            <v>2586</v>
          </cell>
          <cell r="AV43">
            <v>2591</v>
          </cell>
          <cell r="AW43">
            <v>2594</v>
          </cell>
          <cell r="AX43">
            <v>2592</v>
          </cell>
          <cell r="AY43">
            <v>2593</v>
          </cell>
          <cell r="AZ43">
            <v>2578</v>
          </cell>
          <cell r="BA43">
            <v>2564</v>
          </cell>
          <cell r="BB43">
            <v>2565</v>
          </cell>
          <cell r="BC43">
            <v>2555</v>
          </cell>
          <cell r="BD43">
            <v>2515</v>
          </cell>
          <cell r="BE43">
            <v>2522</v>
          </cell>
          <cell r="BF43">
            <v>2516</v>
          </cell>
          <cell r="BG43">
            <v>2518</v>
          </cell>
          <cell r="BH43">
            <v>2516</v>
          </cell>
          <cell r="BI43">
            <v>2520</v>
          </cell>
          <cell r="BJ43">
            <v>2553</v>
          </cell>
          <cell r="BK43">
            <v>2542.9166666666665</v>
          </cell>
        </row>
        <row r="44">
          <cell r="B44" t="str">
            <v>MESA</v>
          </cell>
          <cell r="C44">
            <v>19016</v>
          </cell>
          <cell r="D44">
            <v>19589</v>
          </cell>
          <cell r="E44">
            <v>20095</v>
          </cell>
          <cell r="F44">
            <v>20527</v>
          </cell>
          <cell r="G44">
            <v>20942</v>
          </cell>
          <cell r="H44">
            <v>21208</v>
          </cell>
          <cell r="I44">
            <v>21350</v>
          </cell>
          <cell r="J44">
            <v>21647</v>
          </cell>
          <cell r="K44">
            <v>21934</v>
          </cell>
          <cell r="L44">
            <v>22225</v>
          </cell>
          <cell r="M44">
            <v>22634</v>
          </cell>
          <cell r="N44">
            <v>22990</v>
          </cell>
          <cell r="O44">
            <v>23498</v>
          </cell>
          <cell r="P44">
            <v>23794</v>
          </cell>
          <cell r="Q44">
            <v>24059</v>
          </cell>
          <cell r="R44">
            <v>24011</v>
          </cell>
          <cell r="S44">
            <v>23714</v>
          </cell>
          <cell r="T44">
            <v>23533</v>
          </cell>
          <cell r="U44">
            <v>23590</v>
          </cell>
          <cell r="V44">
            <v>23793</v>
          </cell>
          <cell r="W44">
            <v>23554</v>
          </cell>
          <cell r="X44">
            <v>23445</v>
          </cell>
          <cell r="Y44">
            <v>23676</v>
          </cell>
          <cell r="Z44">
            <v>23828</v>
          </cell>
          <cell r="AA44">
            <v>24048</v>
          </cell>
          <cell r="AB44">
            <v>24005</v>
          </cell>
          <cell r="AC44">
            <v>23928</v>
          </cell>
          <cell r="AD44">
            <v>24136</v>
          </cell>
          <cell r="AE44">
            <v>24264</v>
          </cell>
          <cell r="AF44">
            <v>24351</v>
          </cell>
          <cell r="AG44">
            <v>24486</v>
          </cell>
          <cell r="AH44">
            <v>24674</v>
          </cell>
          <cell r="AI44">
            <v>24536</v>
          </cell>
          <cell r="AJ44">
            <v>23544</v>
          </cell>
          <cell r="AK44">
            <v>23558</v>
          </cell>
          <cell r="AL44">
            <v>23732</v>
          </cell>
          <cell r="AM44">
            <v>23537</v>
          </cell>
          <cell r="AN44">
            <v>23640</v>
          </cell>
          <cell r="AO44">
            <v>23507</v>
          </cell>
          <cell r="AP44">
            <v>23217</v>
          </cell>
          <cell r="AQ44">
            <v>23194</v>
          </cell>
          <cell r="AR44">
            <v>23245</v>
          </cell>
          <cell r="AS44">
            <v>23334</v>
          </cell>
          <cell r="AT44">
            <v>23451</v>
          </cell>
          <cell r="AU44">
            <v>23504</v>
          </cell>
          <cell r="AV44">
            <v>22780</v>
          </cell>
          <cell r="AW44">
            <v>22324</v>
          </cell>
          <cell r="AX44">
            <v>22234</v>
          </cell>
          <cell r="AY44">
            <v>21972</v>
          </cell>
          <cell r="AZ44">
            <v>22013</v>
          </cell>
          <cell r="BA44">
            <v>22093</v>
          </cell>
          <cell r="BB44">
            <v>21816</v>
          </cell>
          <cell r="BC44">
            <v>21633</v>
          </cell>
          <cell r="BD44">
            <v>21364</v>
          </cell>
          <cell r="BE44">
            <v>21359</v>
          </cell>
          <cell r="BF44">
            <v>21313</v>
          </cell>
          <cell r="BG44">
            <v>21434</v>
          </cell>
          <cell r="BH44">
            <v>21433</v>
          </cell>
          <cell r="BI44">
            <v>21484</v>
          </cell>
          <cell r="BJ44">
            <v>21362</v>
          </cell>
          <cell r="BK44">
            <v>21606.333333333332</v>
          </cell>
        </row>
        <row r="45">
          <cell r="B45" t="str">
            <v>MINERAL</v>
          </cell>
          <cell r="C45">
            <v>95</v>
          </cell>
          <cell r="D45">
            <v>95</v>
          </cell>
          <cell r="E45">
            <v>100</v>
          </cell>
          <cell r="F45">
            <v>105</v>
          </cell>
          <cell r="G45">
            <v>101</v>
          </cell>
          <cell r="H45">
            <v>98</v>
          </cell>
          <cell r="I45">
            <v>95</v>
          </cell>
          <cell r="J45">
            <v>93</v>
          </cell>
          <cell r="K45">
            <v>91</v>
          </cell>
          <cell r="L45">
            <v>95</v>
          </cell>
          <cell r="M45">
            <v>95</v>
          </cell>
          <cell r="N45">
            <v>95</v>
          </cell>
          <cell r="O45">
            <v>100</v>
          </cell>
          <cell r="P45">
            <v>102</v>
          </cell>
          <cell r="Q45">
            <v>104</v>
          </cell>
          <cell r="R45">
            <v>111</v>
          </cell>
          <cell r="S45">
            <v>113</v>
          </cell>
          <cell r="T45">
            <v>116</v>
          </cell>
          <cell r="U45">
            <v>117</v>
          </cell>
          <cell r="V45">
            <v>113</v>
          </cell>
          <cell r="W45">
            <v>112</v>
          </cell>
          <cell r="X45">
            <v>114</v>
          </cell>
          <cell r="Y45">
            <v>117</v>
          </cell>
          <cell r="Z45">
            <v>123</v>
          </cell>
          <cell r="AA45">
            <v>121</v>
          </cell>
          <cell r="AB45">
            <v>120</v>
          </cell>
          <cell r="AC45">
            <v>119</v>
          </cell>
          <cell r="AD45">
            <v>120</v>
          </cell>
          <cell r="AE45">
            <v>121</v>
          </cell>
          <cell r="AF45">
            <v>122</v>
          </cell>
          <cell r="AG45">
            <v>118</v>
          </cell>
          <cell r="AH45">
            <v>116</v>
          </cell>
          <cell r="AI45">
            <v>121</v>
          </cell>
          <cell r="AJ45">
            <v>109</v>
          </cell>
          <cell r="AK45">
            <v>111</v>
          </cell>
          <cell r="AL45">
            <v>115</v>
          </cell>
          <cell r="AM45">
            <v>112</v>
          </cell>
          <cell r="AN45">
            <v>108</v>
          </cell>
          <cell r="AO45">
            <v>101</v>
          </cell>
          <cell r="AP45">
            <v>97</v>
          </cell>
          <cell r="AQ45">
            <v>94</v>
          </cell>
          <cell r="AR45">
            <v>94</v>
          </cell>
          <cell r="AS45">
            <v>104</v>
          </cell>
          <cell r="AT45">
            <v>104</v>
          </cell>
          <cell r="AU45">
            <v>102</v>
          </cell>
          <cell r="AV45">
            <v>108</v>
          </cell>
          <cell r="AW45">
            <v>100</v>
          </cell>
          <cell r="AX45">
            <v>98</v>
          </cell>
          <cell r="AY45">
            <v>99</v>
          </cell>
          <cell r="AZ45">
            <v>102</v>
          </cell>
          <cell r="BA45">
            <v>92</v>
          </cell>
          <cell r="BB45">
            <v>95</v>
          </cell>
          <cell r="BC45">
            <v>96</v>
          </cell>
          <cell r="BD45">
            <v>100</v>
          </cell>
          <cell r="BE45">
            <v>93</v>
          </cell>
          <cell r="BF45">
            <v>93</v>
          </cell>
          <cell r="BG45">
            <v>94</v>
          </cell>
          <cell r="BH45">
            <v>95</v>
          </cell>
          <cell r="BI45">
            <v>98</v>
          </cell>
          <cell r="BJ45">
            <v>95</v>
          </cell>
          <cell r="BK45">
            <v>96</v>
          </cell>
        </row>
        <row r="46">
          <cell r="B46" t="str">
            <v>MOFFAT</v>
          </cell>
          <cell r="C46">
            <v>1687</v>
          </cell>
          <cell r="D46">
            <v>1721</v>
          </cell>
          <cell r="E46">
            <v>1759</v>
          </cell>
          <cell r="F46">
            <v>1769</v>
          </cell>
          <cell r="G46">
            <v>1782</v>
          </cell>
          <cell r="H46">
            <v>1796</v>
          </cell>
          <cell r="I46">
            <v>1819</v>
          </cell>
          <cell r="J46">
            <v>1831</v>
          </cell>
          <cell r="K46">
            <v>1848</v>
          </cell>
          <cell r="L46">
            <v>1846</v>
          </cell>
          <cell r="M46">
            <v>1873</v>
          </cell>
          <cell r="N46">
            <v>1906</v>
          </cell>
          <cell r="O46">
            <v>1948</v>
          </cell>
          <cell r="P46">
            <v>1966</v>
          </cell>
          <cell r="Q46">
            <v>1953</v>
          </cell>
          <cell r="R46">
            <v>1933</v>
          </cell>
          <cell r="S46">
            <v>1949</v>
          </cell>
          <cell r="T46">
            <v>1917</v>
          </cell>
          <cell r="U46">
            <v>1878</v>
          </cell>
          <cell r="V46">
            <v>1904</v>
          </cell>
          <cell r="W46">
            <v>1900</v>
          </cell>
          <cell r="X46">
            <v>1880</v>
          </cell>
          <cell r="Y46">
            <v>1872</v>
          </cell>
          <cell r="Z46">
            <v>1890</v>
          </cell>
          <cell r="AA46">
            <v>1904</v>
          </cell>
          <cell r="AB46">
            <v>1895</v>
          </cell>
          <cell r="AC46">
            <v>1876</v>
          </cell>
          <cell r="AD46">
            <v>1921</v>
          </cell>
          <cell r="AE46">
            <v>1923</v>
          </cell>
          <cell r="AF46">
            <v>1956</v>
          </cell>
          <cell r="AG46">
            <v>1980</v>
          </cell>
          <cell r="AH46">
            <v>1940</v>
          </cell>
          <cell r="AI46">
            <v>1935</v>
          </cell>
          <cell r="AJ46">
            <v>1857</v>
          </cell>
          <cell r="AK46">
            <v>1854</v>
          </cell>
          <cell r="AL46">
            <v>1862</v>
          </cell>
          <cell r="AM46">
            <v>1859</v>
          </cell>
          <cell r="AN46">
            <v>1877</v>
          </cell>
          <cell r="AO46">
            <v>1880</v>
          </cell>
          <cell r="AP46">
            <v>1851</v>
          </cell>
          <cell r="AQ46">
            <v>1846</v>
          </cell>
          <cell r="AR46">
            <v>1855</v>
          </cell>
          <cell r="AS46">
            <v>1849</v>
          </cell>
          <cell r="AT46">
            <v>1850</v>
          </cell>
          <cell r="AU46">
            <v>1838</v>
          </cell>
          <cell r="AV46">
            <v>1818</v>
          </cell>
          <cell r="AW46">
            <v>1829</v>
          </cell>
          <cell r="AX46">
            <v>1818</v>
          </cell>
          <cell r="AY46">
            <v>1774</v>
          </cell>
          <cell r="AZ46">
            <v>1769</v>
          </cell>
          <cell r="BA46">
            <v>1781</v>
          </cell>
          <cell r="BB46">
            <v>1753</v>
          </cell>
          <cell r="BC46">
            <v>1771</v>
          </cell>
          <cell r="BD46">
            <v>1763</v>
          </cell>
          <cell r="BE46">
            <v>1775</v>
          </cell>
          <cell r="BF46">
            <v>1768</v>
          </cell>
          <cell r="BG46">
            <v>1759</v>
          </cell>
          <cell r="BH46">
            <v>1734</v>
          </cell>
          <cell r="BI46">
            <v>1740</v>
          </cell>
          <cell r="BJ46">
            <v>1704</v>
          </cell>
          <cell r="BK46">
            <v>1757.5833333333333</v>
          </cell>
        </row>
        <row r="47">
          <cell r="B47" t="str">
            <v>MONTEZUMA</v>
          </cell>
          <cell r="C47">
            <v>4148</v>
          </cell>
          <cell r="D47">
            <v>4269</v>
          </cell>
          <cell r="E47">
            <v>4336</v>
          </cell>
          <cell r="F47">
            <v>4353</v>
          </cell>
          <cell r="G47">
            <v>4405</v>
          </cell>
          <cell r="H47">
            <v>4441</v>
          </cell>
          <cell r="I47">
            <v>4465</v>
          </cell>
          <cell r="J47">
            <v>4473</v>
          </cell>
          <cell r="K47">
            <v>4504</v>
          </cell>
          <cell r="L47">
            <v>4543</v>
          </cell>
          <cell r="M47">
            <v>4643</v>
          </cell>
          <cell r="N47">
            <v>4779</v>
          </cell>
          <cell r="O47">
            <v>4872</v>
          </cell>
          <cell r="P47">
            <v>4884</v>
          </cell>
          <cell r="Q47">
            <v>4893</v>
          </cell>
          <cell r="R47">
            <v>4900</v>
          </cell>
          <cell r="S47">
            <v>4922</v>
          </cell>
          <cell r="T47">
            <v>4934</v>
          </cell>
          <cell r="U47">
            <v>4908</v>
          </cell>
          <cell r="V47">
            <v>4983</v>
          </cell>
          <cell r="W47">
            <v>4976</v>
          </cell>
          <cell r="X47">
            <v>5021</v>
          </cell>
          <cell r="Y47">
            <v>5126</v>
          </cell>
          <cell r="Z47">
            <v>5209</v>
          </cell>
          <cell r="AA47">
            <v>5239</v>
          </cell>
          <cell r="AB47">
            <v>5243</v>
          </cell>
          <cell r="AC47">
            <v>5245</v>
          </cell>
          <cell r="AD47">
            <v>5305</v>
          </cell>
          <cell r="AE47">
            <v>5337</v>
          </cell>
          <cell r="AF47">
            <v>5364</v>
          </cell>
          <cell r="AG47">
            <v>5420</v>
          </cell>
          <cell r="AH47">
            <v>5469</v>
          </cell>
          <cell r="AI47">
            <v>5432</v>
          </cell>
          <cell r="AJ47">
            <v>5293</v>
          </cell>
          <cell r="AK47">
            <v>5254</v>
          </cell>
          <cell r="AL47">
            <v>5271</v>
          </cell>
          <cell r="AM47">
            <v>5277</v>
          </cell>
          <cell r="AN47">
            <v>5277</v>
          </cell>
          <cell r="AO47">
            <v>5317</v>
          </cell>
          <cell r="AP47">
            <v>5304</v>
          </cell>
          <cell r="AQ47">
            <v>5284</v>
          </cell>
          <cell r="AR47">
            <v>5275</v>
          </cell>
          <cell r="AS47">
            <v>5321</v>
          </cell>
          <cell r="AT47">
            <v>5354</v>
          </cell>
          <cell r="AU47">
            <v>5334</v>
          </cell>
          <cell r="AV47">
            <v>5272</v>
          </cell>
          <cell r="AW47">
            <v>5235</v>
          </cell>
          <cell r="AX47">
            <v>5202</v>
          </cell>
          <cell r="AY47">
            <v>5141</v>
          </cell>
          <cell r="AZ47">
            <v>5147</v>
          </cell>
          <cell r="BA47">
            <v>5041</v>
          </cell>
          <cell r="BB47">
            <v>4927</v>
          </cell>
          <cell r="BC47">
            <v>4820</v>
          </cell>
          <cell r="BD47">
            <v>4775</v>
          </cell>
          <cell r="BE47">
            <v>4760</v>
          </cell>
          <cell r="BF47">
            <v>4734</v>
          </cell>
          <cell r="BG47">
            <v>4784</v>
          </cell>
          <cell r="BH47">
            <v>4763</v>
          </cell>
          <cell r="BI47">
            <v>4746</v>
          </cell>
          <cell r="BJ47">
            <v>4657</v>
          </cell>
          <cell r="BK47">
            <v>4857.916666666667</v>
          </cell>
        </row>
        <row r="48">
          <cell r="B48" t="str">
            <v>MONTROSE</v>
          </cell>
          <cell r="C48">
            <v>5292</v>
          </cell>
          <cell r="D48">
            <v>5359</v>
          </cell>
          <cell r="E48">
            <v>5484</v>
          </cell>
          <cell r="F48">
            <v>5560</v>
          </cell>
          <cell r="G48">
            <v>5640</v>
          </cell>
          <cell r="H48">
            <v>5665</v>
          </cell>
          <cell r="I48">
            <v>5704</v>
          </cell>
          <cell r="J48">
            <v>5746</v>
          </cell>
          <cell r="K48">
            <v>5789</v>
          </cell>
          <cell r="L48">
            <v>5857</v>
          </cell>
          <cell r="M48">
            <v>5903</v>
          </cell>
          <cell r="N48">
            <v>6022</v>
          </cell>
          <cell r="O48">
            <v>6080</v>
          </cell>
          <cell r="P48">
            <v>6129</v>
          </cell>
          <cell r="Q48">
            <v>6120</v>
          </cell>
          <cell r="R48">
            <v>6162</v>
          </cell>
          <cell r="S48">
            <v>6175</v>
          </cell>
          <cell r="T48">
            <v>6116</v>
          </cell>
          <cell r="U48">
            <v>6067</v>
          </cell>
          <cell r="V48">
            <v>6081</v>
          </cell>
          <cell r="W48">
            <v>6053</v>
          </cell>
          <cell r="X48">
            <v>6003</v>
          </cell>
          <cell r="Y48">
            <v>6068</v>
          </cell>
          <cell r="Z48">
            <v>6185</v>
          </cell>
          <cell r="AA48">
            <v>6204</v>
          </cell>
          <cell r="AB48">
            <v>6229</v>
          </cell>
          <cell r="AC48">
            <v>6199</v>
          </cell>
          <cell r="AD48">
            <v>6312</v>
          </cell>
          <cell r="AE48">
            <v>6372</v>
          </cell>
          <cell r="AF48">
            <v>6379</v>
          </cell>
          <cell r="AG48">
            <v>6380</v>
          </cell>
          <cell r="AH48">
            <v>6355</v>
          </cell>
          <cell r="AI48">
            <v>6255</v>
          </cell>
          <cell r="AJ48">
            <v>6013</v>
          </cell>
          <cell r="AK48">
            <v>5988</v>
          </cell>
          <cell r="AL48">
            <v>6002</v>
          </cell>
          <cell r="AM48">
            <v>6030</v>
          </cell>
          <cell r="AN48">
            <v>6050</v>
          </cell>
          <cell r="AO48">
            <v>6067</v>
          </cell>
          <cell r="AP48">
            <v>5978</v>
          </cell>
          <cell r="AQ48">
            <v>5972</v>
          </cell>
          <cell r="AR48">
            <v>6011</v>
          </cell>
          <cell r="AS48">
            <v>5964</v>
          </cell>
          <cell r="AT48">
            <v>5918</v>
          </cell>
          <cell r="AU48">
            <v>5955</v>
          </cell>
          <cell r="AV48">
            <v>5728</v>
          </cell>
          <cell r="AW48">
            <v>5640</v>
          </cell>
          <cell r="AX48">
            <v>5667</v>
          </cell>
          <cell r="AY48">
            <v>5578</v>
          </cell>
          <cell r="AZ48">
            <v>5537</v>
          </cell>
          <cell r="BA48">
            <v>5547</v>
          </cell>
          <cell r="BB48">
            <v>5521</v>
          </cell>
          <cell r="BC48">
            <v>5559</v>
          </cell>
          <cell r="BD48">
            <v>5486</v>
          </cell>
          <cell r="BE48">
            <v>5468</v>
          </cell>
          <cell r="BF48">
            <v>5496</v>
          </cell>
          <cell r="BG48">
            <v>5492</v>
          </cell>
          <cell r="BH48">
            <v>5467</v>
          </cell>
          <cell r="BI48">
            <v>5466</v>
          </cell>
          <cell r="BJ48">
            <v>5431</v>
          </cell>
          <cell r="BK48">
            <v>5504</v>
          </cell>
        </row>
        <row r="49">
          <cell r="B49" t="str">
            <v>MORGAN</v>
          </cell>
          <cell r="C49">
            <v>3058</v>
          </cell>
          <cell r="D49">
            <v>3129</v>
          </cell>
          <cell r="E49">
            <v>3213</v>
          </cell>
          <cell r="F49">
            <v>3264</v>
          </cell>
          <cell r="G49">
            <v>3312</v>
          </cell>
          <cell r="H49">
            <v>3341</v>
          </cell>
          <cell r="I49">
            <v>3351</v>
          </cell>
          <cell r="J49">
            <v>3404</v>
          </cell>
          <cell r="K49">
            <v>3400</v>
          </cell>
          <cell r="L49">
            <v>3452</v>
          </cell>
          <cell r="M49">
            <v>3478</v>
          </cell>
          <cell r="N49">
            <v>3505</v>
          </cell>
          <cell r="O49">
            <v>3592</v>
          </cell>
          <cell r="P49">
            <v>3542</v>
          </cell>
          <cell r="Q49">
            <v>3538</v>
          </cell>
          <cell r="R49">
            <v>3551</v>
          </cell>
          <cell r="S49">
            <v>3573</v>
          </cell>
          <cell r="T49">
            <v>3584</v>
          </cell>
          <cell r="U49">
            <v>3556</v>
          </cell>
          <cell r="V49">
            <v>3626</v>
          </cell>
          <cell r="W49">
            <v>3614</v>
          </cell>
          <cell r="X49">
            <v>3593</v>
          </cell>
          <cell r="Y49">
            <v>3647</v>
          </cell>
          <cell r="Z49">
            <v>3639</v>
          </cell>
          <cell r="AA49">
            <v>3652</v>
          </cell>
          <cell r="AB49">
            <v>3659</v>
          </cell>
          <cell r="AC49">
            <v>3574</v>
          </cell>
          <cell r="AD49">
            <v>3667</v>
          </cell>
          <cell r="AE49">
            <v>3717</v>
          </cell>
          <cell r="AF49">
            <v>3697</v>
          </cell>
          <cell r="AG49">
            <v>3766</v>
          </cell>
          <cell r="AH49">
            <v>3812</v>
          </cell>
          <cell r="AI49">
            <v>3812</v>
          </cell>
          <cell r="AJ49">
            <v>3654</v>
          </cell>
          <cell r="AK49">
            <v>3669</v>
          </cell>
          <cell r="AL49">
            <v>3653</v>
          </cell>
          <cell r="AM49">
            <v>3637</v>
          </cell>
          <cell r="AN49">
            <v>3655</v>
          </cell>
          <cell r="AO49">
            <v>3644</v>
          </cell>
          <cell r="AP49">
            <v>3583</v>
          </cell>
          <cell r="AQ49">
            <v>3616</v>
          </cell>
          <cell r="AR49">
            <v>3665</v>
          </cell>
          <cell r="AS49">
            <v>3736</v>
          </cell>
          <cell r="AT49">
            <v>3724</v>
          </cell>
          <cell r="AU49">
            <v>3756</v>
          </cell>
          <cell r="AV49">
            <v>3665</v>
          </cell>
          <cell r="AW49">
            <v>3570</v>
          </cell>
          <cell r="AX49">
            <v>3576</v>
          </cell>
          <cell r="AY49">
            <v>3510</v>
          </cell>
          <cell r="AZ49">
            <v>3515</v>
          </cell>
          <cell r="BA49">
            <v>3475</v>
          </cell>
          <cell r="BB49">
            <v>3456</v>
          </cell>
          <cell r="BC49">
            <v>3478</v>
          </cell>
          <cell r="BD49">
            <v>3491</v>
          </cell>
          <cell r="BE49">
            <v>3457</v>
          </cell>
          <cell r="BF49">
            <v>3440</v>
          </cell>
          <cell r="BG49">
            <v>3461</v>
          </cell>
          <cell r="BH49">
            <v>3439</v>
          </cell>
          <cell r="BI49">
            <v>3451</v>
          </cell>
          <cell r="BJ49">
            <v>3380</v>
          </cell>
          <cell r="BK49">
            <v>3462.75</v>
          </cell>
        </row>
        <row r="50">
          <cell r="B50" t="str">
            <v>OTERO</v>
          </cell>
          <cell r="C50">
            <v>3552</v>
          </cell>
          <cell r="D50">
            <v>3622</v>
          </cell>
          <cell r="E50">
            <v>3674</v>
          </cell>
          <cell r="F50">
            <v>3693</v>
          </cell>
          <cell r="G50">
            <v>3727</v>
          </cell>
          <cell r="H50">
            <v>3749</v>
          </cell>
          <cell r="I50">
            <v>3760</v>
          </cell>
          <cell r="J50">
            <v>3774</v>
          </cell>
          <cell r="K50">
            <v>3804</v>
          </cell>
          <cell r="L50">
            <v>3831</v>
          </cell>
          <cell r="M50">
            <v>3820</v>
          </cell>
          <cell r="N50">
            <v>3859</v>
          </cell>
          <cell r="O50">
            <v>3899</v>
          </cell>
          <cell r="P50">
            <v>3925</v>
          </cell>
          <cell r="Q50">
            <v>3953</v>
          </cell>
          <cell r="R50">
            <v>3971</v>
          </cell>
          <cell r="S50">
            <v>3990</v>
          </cell>
          <cell r="T50">
            <v>3991</v>
          </cell>
          <cell r="U50">
            <v>3972</v>
          </cell>
          <cell r="V50">
            <v>3974</v>
          </cell>
          <cell r="W50">
            <v>3963</v>
          </cell>
          <cell r="X50">
            <v>3940</v>
          </cell>
          <cell r="Y50">
            <v>3959</v>
          </cell>
          <cell r="Z50">
            <v>3963</v>
          </cell>
          <cell r="AA50">
            <v>3961</v>
          </cell>
          <cell r="AB50">
            <v>3954</v>
          </cell>
          <cell r="AC50">
            <v>3992</v>
          </cell>
          <cell r="AD50">
            <v>4039</v>
          </cell>
          <cell r="AE50">
            <v>4079</v>
          </cell>
          <cell r="AF50">
            <v>4066</v>
          </cell>
          <cell r="AG50">
            <v>4074</v>
          </cell>
          <cell r="AH50">
            <v>4098</v>
          </cell>
          <cell r="AI50">
            <v>4084</v>
          </cell>
          <cell r="AJ50">
            <v>3970</v>
          </cell>
          <cell r="AK50">
            <v>3973</v>
          </cell>
          <cell r="AL50">
            <v>3967</v>
          </cell>
          <cell r="AM50">
            <v>3959</v>
          </cell>
          <cell r="AN50">
            <v>3961</v>
          </cell>
          <cell r="AO50">
            <v>3942</v>
          </cell>
          <cell r="AP50">
            <v>3884</v>
          </cell>
          <cell r="AQ50">
            <v>3907</v>
          </cell>
          <cell r="AR50">
            <v>3927</v>
          </cell>
          <cell r="AS50">
            <v>3986</v>
          </cell>
          <cell r="AT50">
            <v>4006</v>
          </cell>
          <cell r="AU50">
            <v>4000</v>
          </cell>
          <cell r="AV50">
            <v>3954</v>
          </cell>
          <cell r="AW50">
            <v>3916</v>
          </cell>
          <cell r="AX50">
            <v>3925</v>
          </cell>
          <cell r="AY50">
            <v>3903</v>
          </cell>
          <cell r="AZ50">
            <v>3863</v>
          </cell>
          <cell r="BA50">
            <v>3843</v>
          </cell>
          <cell r="BB50">
            <v>3829</v>
          </cell>
          <cell r="BC50">
            <v>3862</v>
          </cell>
          <cell r="BD50">
            <v>3843</v>
          </cell>
          <cell r="BE50">
            <v>3842</v>
          </cell>
          <cell r="BF50">
            <v>3818</v>
          </cell>
          <cell r="BG50">
            <v>3762</v>
          </cell>
          <cell r="BH50">
            <v>3785</v>
          </cell>
          <cell r="BI50">
            <v>3747</v>
          </cell>
          <cell r="BJ50">
            <v>3735</v>
          </cell>
          <cell r="BK50">
            <v>3819.3333333333335</v>
          </cell>
        </row>
        <row r="51">
          <cell r="B51" t="str">
            <v>OURAY</v>
          </cell>
          <cell r="C51">
            <v>441</v>
          </cell>
          <cell r="D51">
            <v>429</v>
          </cell>
          <cell r="E51">
            <v>428</v>
          </cell>
          <cell r="F51">
            <v>440</v>
          </cell>
          <cell r="G51">
            <v>441</v>
          </cell>
          <cell r="H51">
            <v>440</v>
          </cell>
          <cell r="I51">
            <v>447</v>
          </cell>
          <cell r="J51">
            <v>443</v>
          </cell>
          <cell r="K51">
            <v>444</v>
          </cell>
          <cell r="L51">
            <v>446</v>
          </cell>
          <cell r="M51">
            <v>485</v>
          </cell>
          <cell r="N51">
            <v>484</v>
          </cell>
          <cell r="O51">
            <v>484</v>
          </cell>
          <cell r="P51">
            <v>495</v>
          </cell>
          <cell r="Q51">
            <v>487</v>
          </cell>
          <cell r="R51">
            <v>489</v>
          </cell>
          <cell r="S51">
            <v>490</v>
          </cell>
          <cell r="T51">
            <v>482</v>
          </cell>
          <cell r="U51">
            <v>469</v>
          </cell>
          <cell r="V51">
            <v>475</v>
          </cell>
          <cell r="W51">
            <v>477</v>
          </cell>
          <cell r="X51">
            <v>479</v>
          </cell>
          <cell r="Y51">
            <v>474</v>
          </cell>
          <cell r="Z51">
            <v>468</v>
          </cell>
          <cell r="AA51">
            <v>479</v>
          </cell>
          <cell r="AB51">
            <v>474</v>
          </cell>
          <cell r="AC51">
            <v>476</v>
          </cell>
          <cell r="AD51">
            <v>463</v>
          </cell>
          <cell r="AE51">
            <v>468</v>
          </cell>
          <cell r="AF51">
            <v>465</v>
          </cell>
          <cell r="AG51">
            <v>462</v>
          </cell>
          <cell r="AH51">
            <v>474</v>
          </cell>
          <cell r="AI51">
            <v>461</v>
          </cell>
          <cell r="AJ51">
            <v>433</v>
          </cell>
          <cell r="AK51">
            <v>433</v>
          </cell>
          <cell r="AL51">
            <v>454</v>
          </cell>
          <cell r="AM51">
            <v>437</v>
          </cell>
          <cell r="AN51">
            <v>418</v>
          </cell>
          <cell r="AO51">
            <v>409</v>
          </cell>
          <cell r="AP51">
            <v>405</v>
          </cell>
          <cell r="AQ51">
            <v>412</v>
          </cell>
          <cell r="AR51">
            <v>424</v>
          </cell>
          <cell r="AS51">
            <v>414</v>
          </cell>
          <cell r="AT51">
            <v>411</v>
          </cell>
          <cell r="AU51">
            <v>410</v>
          </cell>
          <cell r="AV51">
            <v>398</v>
          </cell>
          <cell r="AW51">
            <v>391</v>
          </cell>
          <cell r="AX51">
            <v>393</v>
          </cell>
          <cell r="AY51">
            <v>400</v>
          </cell>
          <cell r="AZ51">
            <v>392</v>
          </cell>
          <cell r="BA51">
            <v>379</v>
          </cell>
          <cell r="BB51">
            <v>368</v>
          </cell>
          <cell r="BC51">
            <v>365</v>
          </cell>
          <cell r="BD51">
            <v>368</v>
          </cell>
          <cell r="BE51">
            <v>356</v>
          </cell>
          <cell r="BF51">
            <v>356</v>
          </cell>
          <cell r="BG51">
            <v>349</v>
          </cell>
          <cell r="BH51">
            <v>339</v>
          </cell>
          <cell r="BI51">
            <v>332</v>
          </cell>
          <cell r="BJ51">
            <v>341</v>
          </cell>
          <cell r="BK51">
            <v>362.08333333333331</v>
          </cell>
        </row>
        <row r="52">
          <cell r="B52" t="str">
            <v>PARK</v>
          </cell>
          <cell r="C52">
            <v>1642</v>
          </cell>
          <cell r="D52">
            <v>1692</v>
          </cell>
          <cell r="E52">
            <v>1715</v>
          </cell>
          <cell r="F52">
            <v>1733</v>
          </cell>
          <cell r="G52">
            <v>1773</v>
          </cell>
          <cell r="H52">
            <v>1783</v>
          </cell>
          <cell r="I52">
            <v>1791</v>
          </cell>
          <cell r="J52">
            <v>1809</v>
          </cell>
          <cell r="K52">
            <v>1870</v>
          </cell>
          <cell r="L52">
            <v>1898</v>
          </cell>
          <cell r="M52">
            <v>1924</v>
          </cell>
          <cell r="N52">
            <v>1982</v>
          </cell>
          <cell r="O52">
            <v>2001</v>
          </cell>
          <cell r="P52">
            <v>1991</v>
          </cell>
          <cell r="Q52">
            <v>2029</v>
          </cell>
          <cell r="R52">
            <v>2040</v>
          </cell>
          <cell r="S52">
            <v>2041</v>
          </cell>
          <cell r="T52">
            <v>2032</v>
          </cell>
          <cell r="U52">
            <v>2023</v>
          </cell>
          <cell r="V52">
            <v>2011</v>
          </cell>
          <cell r="W52">
            <v>2006</v>
          </cell>
          <cell r="X52">
            <v>1994</v>
          </cell>
          <cell r="Y52">
            <v>2030</v>
          </cell>
          <cell r="Z52">
            <v>2049</v>
          </cell>
          <cell r="AA52">
            <v>2054</v>
          </cell>
          <cell r="AB52">
            <v>2041</v>
          </cell>
          <cell r="AC52">
            <v>2050</v>
          </cell>
          <cell r="AD52">
            <v>2045</v>
          </cell>
          <cell r="AE52">
            <v>2050</v>
          </cell>
          <cell r="AF52">
            <v>2072</v>
          </cell>
          <cell r="AG52">
            <v>2081</v>
          </cell>
          <cell r="AH52">
            <v>2100</v>
          </cell>
          <cell r="AI52">
            <v>2074</v>
          </cell>
          <cell r="AJ52">
            <v>1969</v>
          </cell>
          <cell r="AK52">
            <v>1981</v>
          </cell>
          <cell r="AL52">
            <v>2023</v>
          </cell>
          <cell r="AM52">
            <v>2025</v>
          </cell>
          <cell r="AN52">
            <v>2020</v>
          </cell>
          <cell r="AO52">
            <v>2036</v>
          </cell>
          <cell r="AP52">
            <v>1962</v>
          </cell>
          <cell r="AQ52">
            <v>1968</v>
          </cell>
          <cell r="AR52">
            <v>1978</v>
          </cell>
          <cell r="AS52">
            <v>2009</v>
          </cell>
          <cell r="AT52">
            <v>2027</v>
          </cell>
          <cell r="AU52">
            <v>2052</v>
          </cell>
          <cell r="AV52">
            <v>2032</v>
          </cell>
          <cell r="AW52">
            <v>1981</v>
          </cell>
          <cell r="AX52">
            <v>1965</v>
          </cell>
          <cell r="AY52">
            <v>1953</v>
          </cell>
          <cell r="AZ52">
            <v>1900</v>
          </cell>
          <cell r="BA52">
            <v>1871</v>
          </cell>
          <cell r="BB52">
            <v>1854</v>
          </cell>
          <cell r="BC52">
            <v>1855</v>
          </cell>
          <cell r="BD52">
            <v>1845</v>
          </cell>
          <cell r="BE52">
            <v>1843</v>
          </cell>
          <cell r="BF52">
            <v>1825</v>
          </cell>
          <cell r="BG52">
            <v>1819</v>
          </cell>
          <cell r="BH52">
            <v>1763</v>
          </cell>
          <cell r="BI52">
            <v>1775</v>
          </cell>
          <cell r="BJ52">
            <v>1763</v>
          </cell>
          <cell r="BK52">
            <v>1838.8333333333333</v>
          </cell>
        </row>
        <row r="53">
          <cell r="B53" t="str">
            <v>PHILLIPS</v>
          </cell>
          <cell r="C53">
            <v>372</v>
          </cell>
          <cell r="D53">
            <v>384</v>
          </cell>
          <cell r="E53">
            <v>403</v>
          </cell>
          <cell r="F53">
            <v>411</v>
          </cell>
          <cell r="G53">
            <v>402</v>
          </cell>
          <cell r="H53">
            <v>416</v>
          </cell>
          <cell r="I53">
            <v>410</v>
          </cell>
          <cell r="J53">
            <v>386</v>
          </cell>
          <cell r="K53">
            <v>400</v>
          </cell>
          <cell r="L53">
            <v>401</v>
          </cell>
          <cell r="M53">
            <v>380</v>
          </cell>
          <cell r="N53">
            <v>393</v>
          </cell>
          <cell r="O53">
            <v>420</v>
          </cell>
          <cell r="P53">
            <v>407</v>
          </cell>
          <cell r="Q53">
            <v>394</v>
          </cell>
          <cell r="R53">
            <v>390</v>
          </cell>
          <cell r="S53">
            <v>389</v>
          </cell>
          <cell r="T53">
            <v>398</v>
          </cell>
          <cell r="U53">
            <v>406</v>
          </cell>
          <cell r="V53">
            <v>410</v>
          </cell>
          <cell r="W53">
            <v>402</v>
          </cell>
          <cell r="X53">
            <v>410</v>
          </cell>
          <cell r="Y53">
            <v>406</v>
          </cell>
          <cell r="Z53">
            <v>401</v>
          </cell>
          <cell r="AA53">
            <v>418</v>
          </cell>
          <cell r="AB53">
            <v>418</v>
          </cell>
          <cell r="AC53">
            <v>410</v>
          </cell>
          <cell r="AD53">
            <v>413</v>
          </cell>
          <cell r="AE53">
            <v>410</v>
          </cell>
          <cell r="AF53">
            <v>409</v>
          </cell>
          <cell r="AG53">
            <v>397</v>
          </cell>
          <cell r="AH53">
            <v>399</v>
          </cell>
          <cell r="AI53">
            <v>398</v>
          </cell>
          <cell r="AJ53">
            <v>390</v>
          </cell>
          <cell r="AK53">
            <v>393</v>
          </cell>
          <cell r="AL53">
            <v>392</v>
          </cell>
          <cell r="AM53">
            <v>400</v>
          </cell>
          <cell r="AN53">
            <v>406</v>
          </cell>
          <cell r="AO53">
            <v>409</v>
          </cell>
          <cell r="AP53">
            <v>394</v>
          </cell>
          <cell r="AQ53">
            <v>398</v>
          </cell>
          <cell r="AR53">
            <v>401</v>
          </cell>
          <cell r="AS53">
            <v>402</v>
          </cell>
          <cell r="AT53">
            <v>395</v>
          </cell>
          <cell r="AU53">
            <v>386</v>
          </cell>
          <cell r="AV53">
            <v>394</v>
          </cell>
          <cell r="AW53">
            <v>409</v>
          </cell>
          <cell r="AX53">
            <v>398</v>
          </cell>
          <cell r="AY53">
            <v>391</v>
          </cell>
          <cell r="AZ53">
            <v>380</v>
          </cell>
          <cell r="BA53">
            <v>384</v>
          </cell>
          <cell r="BB53">
            <v>391</v>
          </cell>
          <cell r="BC53">
            <v>405</v>
          </cell>
          <cell r="BD53">
            <v>406</v>
          </cell>
          <cell r="BE53">
            <v>403</v>
          </cell>
          <cell r="BF53">
            <v>418</v>
          </cell>
          <cell r="BG53">
            <v>411</v>
          </cell>
          <cell r="BH53">
            <v>391</v>
          </cell>
          <cell r="BI53">
            <v>393</v>
          </cell>
          <cell r="BJ53">
            <v>384</v>
          </cell>
          <cell r="BK53">
            <v>396.41666666666669</v>
          </cell>
        </row>
        <row r="54">
          <cell r="B54" t="str">
            <v>PITKIN</v>
          </cell>
          <cell r="C54">
            <v>888</v>
          </cell>
          <cell r="D54">
            <v>908</v>
          </cell>
          <cell r="E54">
            <v>921</v>
          </cell>
          <cell r="F54">
            <v>938</v>
          </cell>
          <cell r="G54">
            <v>952</v>
          </cell>
          <cell r="H54">
            <v>974</v>
          </cell>
          <cell r="I54">
            <v>979</v>
          </cell>
          <cell r="J54">
            <v>985</v>
          </cell>
          <cell r="K54">
            <v>991</v>
          </cell>
          <cell r="L54">
            <v>1006</v>
          </cell>
          <cell r="M54">
            <v>1019</v>
          </cell>
          <cell r="N54">
            <v>1037</v>
          </cell>
          <cell r="O54">
            <v>1073</v>
          </cell>
          <cell r="P54">
            <v>1058</v>
          </cell>
          <cell r="Q54">
            <v>1081</v>
          </cell>
          <cell r="R54">
            <v>1073</v>
          </cell>
          <cell r="S54">
            <v>1089</v>
          </cell>
          <cell r="T54">
            <v>1080</v>
          </cell>
          <cell r="U54">
            <v>1075</v>
          </cell>
          <cell r="V54">
            <v>1078</v>
          </cell>
          <cell r="W54">
            <v>1033</v>
          </cell>
          <cell r="X54">
            <v>1016</v>
          </cell>
          <cell r="Y54">
            <v>1040</v>
          </cell>
          <cell r="Z54">
            <v>1074</v>
          </cell>
          <cell r="AA54">
            <v>1032</v>
          </cell>
          <cell r="AB54">
            <v>1024</v>
          </cell>
          <cell r="AC54">
            <v>989</v>
          </cell>
          <cell r="AD54">
            <v>1014</v>
          </cell>
          <cell r="AE54">
            <v>1040</v>
          </cell>
          <cell r="AF54">
            <v>1041</v>
          </cell>
          <cell r="AG54">
            <v>1065</v>
          </cell>
          <cell r="AH54">
            <v>1074</v>
          </cell>
          <cell r="AI54">
            <v>1064</v>
          </cell>
          <cell r="AJ54">
            <v>989</v>
          </cell>
          <cell r="AK54">
            <v>1020</v>
          </cell>
          <cell r="AL54">
            <v>1100</v>
          </cell>
          <cell r="AM54">
            <v>1076</v>
          </cell>
          <cell r="AN54">
            <v>1058</v>
          </cell>
          <cell r="AO54">
            <v>1052</v>
          </cell>
          <cell r="AP54">
            <v>1012</v>
          </cell>
          <cell r="AQ54">
            <v>1019</v>
          </cell>
          <cell r="AR54">
            <v>1039</v>
          </cell>
          <cell r="AS54">
            <v>997</v>
          </cell>
          <cell r="AT54">
            <v>999</v>
          </cell>
          <cell r="AU54">
            <v>1006</v>
          </cell>
          <cell r="AV54">
            <v>988</v>
          </cell>
          <cell r="AW54">
            <v>953</v>
          </cell>
          <cell r="AX54">
            <v>950</v>
          </cell>
          <cell r="AY54">
            <v>929</v>
          </cell>
          <cell r="AZ54">
            <v>899</v>
          </cell>
          <cell r="BA54">
            <v>881</v>
          </cell>
          <cell r="BB54">
            <v>849</v>
          </cell>
          <cell r="BC54">
            <v>873</v>
          </cell>
          <cell r="BD54">
            <v>861</v>
          </cell>
          <cell r="BE54">
            <v>842</v>
          </cell>
          <cell r="BF54">
            <v>837</v>
          </cell>
          <cell r="BG54">
            <v>843</v>
          </cell>
          <cell r="BH54">
            <v>847</v>
          </cell>
          <cell r="BI54">
            <v>845</v>
          </cell>
          <cell r="BJ54">
            <v>827</v>
          </cell>
          <cell r="BK54">
            <v>861.08333333333337</v>
          </cell>
        </row>
        <row r="55">
          <cell r="B55" t="str">
            <v>PROWERS</v>
          </cell>
          <cell r="C55">
            <v>2221</v>
          </cell>
          <cell r="D55">
            <v>2256</v>
          </cell>
          <cell r="E55">
            <v>2280</v>
          </cell>
          <cell r="F55">
            <v>2332</v>
          </cell>
          <cell r="G55">
            <v>2350</v>
          </cell>
          <cell r="H55">
            <v>2366</v>
          </cell>
          <cell r="I55">
            <v>2380</v>
          </cell>
          <cell r="J55">
            <v>2415</v>
          </cell>
          <cell r="K55">
            <v>2428</v>
          </cell>
          <cell r="L55">
            <v>2454</v>
          </cell>
          <cell r="M55">
            <v>2468</v>
          </cell>
          <cell r="N55">
            <v>2471</v>
          </cell>
          <cell r="O55">
            <v>2511</v>
          </cell>
          <cell r="P55">
            <v>2537</v>
          </cell>
          <cell r="Q55">
            <v>2494</v>
          </cell>
          <cell r="R55">
            <v>2507</v>
          </cell>
          <cell r="S55">
            <v>2503</v>
          </cell>
          <cell r="T55">
            <v>2482</v>
          </cell>
          <cell r="U55">
            <v>2482</v>
          </cell>
          <cell r="V55">
            <v>2506</v>
          </cell>
          <cell r="W55">
            <v>2492</v>
          </cell>
          <cell r="X55">
            <v>2458</v>
          </cell>
          <cell r="Y55">
            <v>2478</v>
          </cell>
          <cell r="Z55">
            <v>2502</v>
          </cell>
          <cell r="AA55">
            <v>2512</v>
          </cell>
          <cell r="AB55">
            <v>2509</v>
          </cell>
          <cell r="AC55">
            <v>2527</v>
          </cell>
          <cell r="AD55">
            <v>2540</v>
          </cell>
          <cell r="AE55">
            <v>2544</v>
          </cell>
          <cell r="AF55">
            <v>2551</v>
          </cell>
          <cell r="AG55">
            <v>2533</v>
          </cell>
          <cell r="AH55">
            <v>2529</v>
          </cell>
          <cell r="AI55">
            <v>2515</v>
          </cell>
          <cell r="AJ55">
            <v>2443</v>
          </cell>
          <cell r="AK55">
            <v>2432</v>
          </cell>
          <cell r="AL55">
            <v>2422</v>
          </cell>
          <cell r="AM55">
            <v>2419</v>
          </cell>
          <cell r="AN55">
            <v>2422</v>
          </cell>
          <cell r="AO55">
            <v>2438</v>
          </cell>
          <cell r="AP55">
            <v>2410</v>
          </cell>
          <cell r="AQ55">
            <v>2403</v>
          </cell>
          <cell r="AR55">
            <v>2393</v>
          </cell>
          <cell r="AS55">
            <v>2397</v>
          </cell>
          <cell r="AT55">
            <v>2382</v>
          </cell>
          <cell r="AU55">
            <v>2357</v>
          </cell>
          <cell r="AV55">
            <v>2327</v>
          </cell>
          <cell r="AW55">
            <v>2312</v>
          </cell>
          <cell r="AX55">
            <v>2322</v>
          </cell>
          <cell r="AY55">
            <v>2270</v>
          </cell>
          <cell r="AZ55">
            <v>2257</v>
          </cell>
          <cell r="BA55">
            <v>2227</v>
          </cell>
          <cell r="BB55">
            <v>2212</v>
          </cell>
          <cell r="BC55">
            <v>2209</v>
          </cell>
          <cell r="BD55">
            <v>2225</v>
          </cell>
          <cell r="BE55">
            <v>2212</v>
          </cell>
          <cell r="BF55">
            <v>2217</v>
          </cell>
          <cell r="BG55">
            <v>2231</v>
          </cell>
          <cell r="BH55">
            <v>2222</v>
          </cell>
          <cell r="BI55">
            <v>2193</v>
          </cell>
          <cell r="BJ55">
            <v>2192</v>
          </cell>
          <cell r="BK55">
            <v>2222.25</v>
          </cell>
        </row>
        <row r="56">
          <cell r="B56" t="str">
            <v>PUEBLO</v>
          </cell>
          <cell r="C56">
            <v>32114</v>
          </cell>
          <cell r="D56">
            <v>32700</v>
          </cell>
          <cell r="E56">
            <v>33329</v>
          </cell>
          <cell r="F56">
            <v>33775</v>
          </cell>
          <cell r="G56">
            <v>34252</v>
          </cell>
          <cell r="H56">
            <v>34605</v>
          </cell>
          <cell r="I56">
            <v>34947</v>
          </cell>
          <cell r="J56">
            <v>35302</v>
          </cell>
          <cell r="K56">
            <v>35725</v>
          </cell>
          <cell r="L56">
            <v>35973</v>
          </cell>
          <cell r="M56">
            <v>36410</v>
          </cell>
          <cell r="N56">
            <v>36842</v>
          </cell>
          <cell r="O56">
            <v>37288</v>
          </cell>
          <cell r="P56">
            <v>37637</v>
          </cell>
          <cell r="Q56">
            <v>38025</v>
          </cell>
          <cell r="R56">
            <v>38390</v>
          </cell>
          <cell r="S56">
            <v>38632</v>
          </cell>
          <cell r="T56">
            <v>38778</v>
          </cell>
          <cell r="U56">
            <v>38637</v>
          </cell>
          <cell r="V56">
            <v>38870</v>
          </cell>
          <cell r="W56">
            <v>38722</v>
          </cell>
          <cell r="X56">
            <v>38549</v>
          </cell>
          <cell r="Y56">
            <v>38890</v>
          </cell>
          <cell r="Z56">
            <v>38881</v>
          </cell>
          <cell r="AA56">
            <v>38920</v>
          </cell>
          <cell r="AB56">
            <v>39072</v>
          </cell>
          <cell r="AC56">
            <v>39010</v>
          </cell>
          <cell r="AD56">
            <v>39598</v>
          </cell>
          <cell r="AE56">
            <v>39989</v>
          </cell>
          <cell r="AF56">
            <v>40202</v>
          </cell>
          <cell r="AG56">
            <v>40579</v>
          </cell>
          <cell r="AH56">
            <v>40924</v>
          </cell>
          <cell r="AI56">
            <v>40594</v>
          </cell>
          <cell r="AJ56">
            <v>39076</v>
          </cell>
          <cell r="AK56">
            <v>38860</v>
          </cell>
          <cell r="AL56">
            <v>38850</v>
          </cell>
          <cell r="AM56">
            <v>38662</v>
          </cell>
          <cell r="AN56">
            <v>38693</v>
          </cell>
          <cell r="AO56">
            <v>38726</v>
          </cell>
          <cell r="AP56">
            <v>38425</v>
          </cell>
          <cell r="AQ56">
            <v>38477</v>
          </cell>
          <cell r="AR56">
            <v>38735</v>
          </cell>
          <cell r="AS56">
            <v>39185</v>
          </cell>
          <cell r="AT56">
            <v>39404</v>
          </cell>
          <cell r="AU56">
            <v>39534</v>
          </cell>
          <cell r="AV56">
            <v>38993</v>
          </cell>
          <cell r="AW56">
            <v>38377</v>
          </cell>
          <cell r="AX56">
            <v>38222</v>
          </cell>
          <cell r="AY56">
            <v>37519</v>
          </cell>
          <cell r="AZ56">
            <v>37436</v>
          </cell>
          <cell r="BA56">
            <v>37413</v>
          </cell>
          <cell r="BB56">
            <v>36792</v>
          </cell>
          <cell r="BC56">
            <v>35861</v>
          </cell>
          <cell r="BD56">
            <v>35542</v>
          </cell>
          <cell r="BE56">
            <v>35317</v>
          </cell>
          <cell r="BF56">
            <v>35327</v>
          </cell>
          <cell r="BG56">
            <v>35378</v>
          </cell>
          <cell r="BH56">
            <v>35356</v>
          </cell>
          <cell r="BI56">
            <v>35362</v>
          </cell>
          <cell r="BJ56">
            <v>35163</v>
          </cell>
          <cell r="BK56">
            <v>36038.833333333336</v>
          </cell>
        </row>
        <row r="57">
          <cell r="B57" t="str">
            <v>RIO BLANCO</v>
          </cell>
          <cell r="C57">
            <v>508</v>
          </cell>
          <cell r="D57">
            <v>514</v>
          </cell>
          <cell r="E57">
            <v>511</v>
          </cell>
          <cell r="F57">
            <v>525</v>
          </cell>
          <cell r="G57">
            <v>535</v>
          </cell>
          <cell r="H57">
            <v>533</v>
          </cell>
          <cell r="I57">
            <v>519</v>
          </cell>
          <cell r="J57">
            <v>520</v>
          </cell>
          <cell r="K57">
            <v>544</v>
          </cell>
          <cell r="L57">
            <v>544</v>
          </cell>
          <cell r="M57">
            <v>549</v>
          </cell>
          <cell r="N57">
            <v>553</v>
          </cell>
          <cell r="O57">
            <v>574</v>
          </cell>
          <cell r="P57">
            <v>590</v>
          </cell>
          <cell r="Q57">
            <v>592</v>
          </cell>
          <cell r="R57">
            <v>584</v>
          </cell>
          <cell r="S57">
            <v>576</v>
          </cell>
          <cell r="T57">
            <v>576</v>
          </cell>
          <cell r="U57">
            <v>558</v>
          </cell>
          <cell r="V57">
            <v>557</v>
          </cell>
          <cell r="W57">
            <v>553</v>
          </cell>
          <cell r="X57">
            <v>565</v>
          </cell>
          <cell r="Y57">
            <v>582</v>
          </cell>
          <cell r="Z57">
            <v>610</v>
          </cell>
          <cell r="AA57">
            <v>593</v>
          </cell>
          <cell r="AB57">
            <v>582</v>
          </cell>
          <cell r="AC57">
            <v>584</v>
          </cell>
          <cell r="AD57">
            <v>590</v>
          </cell>
          <cell r="AE57">
            <v>596</v>
          </cell>
          <cell r="AF57">
            <v>590</v>
          </cell>
          <cell r="AG57">
            <v>592</v>
          </cell>
          <cell r="AH57">
            <v>590</v>
          </cell>
          <cell r="AI57">
            <v>597</v>
          </cell>
          <cell r="AJ57">
            <v>599</v>
          </cell>
          <cell r="AK57">
            <v>592</v>
          </cell>
          <cell r="AL57">
            <v>594</v>
          </cell>
          <cell r="AM57">
            <v>597</v>
          </cell>
          <cell r="AN57">
            <v>604</v>
          </cell>
          <cell r="AO57">
            <v>612</v>
          </cell>
          <cell r="AP57">
            <v>616</v>
          </cell>
          <cell r="AQ57">
            <v>606</v>
          </cell>
          <cell r="AR57">
            <v>625</v>
          </cell>
          <cell r="AS57">
            <v>627</v>
          </cell>
          <cell r="AT57">
            <v>631</v>
          </cell>
          <cell r="AU57">
            <v>610</v>
          </cell>
          <cell r="AV57">
            <v>611</v>
          </cell>
          <cell r="AW57">
            <v>610</v>
          </cell>
          <cell r="AX57">
            <v>605</v>
          </cell>
          <cell r="AY57">
            <v>600</v>
          </cell>
          <cell r="AZ57">
            <v>593</v>
          </cell>
          <cell r="BA57">
            <v>604</v>
          </cell>
          <cell r="BB57">
            <v>610</v>
          </cell>
          <cell r="BC57">
            <v>598</v>
          </cell>
          <cell r="BD57">
            <v>596</v>
          </cell>
          <cell r="BE57">
            <v>575</v>
          </cell>
          <cell r="BF57">
            <v>584</v>
          </cell>
          <cell r="BG57">
            <v>587</v>
          </cell>
          <cell r="BH57">
            <v>598</v>
          </cell>
          <cell r="BI57">
            <v>624</v>
          </cell>
          <cell r="BJ57">
            <v>630</v>
          </cell>
          <cell r="BK57">
            <v>599.91666666666663</v>
          </cell>
        </row>
        <row r="58">
          <cell r="B58" t="str">
            <v>RIO GRANDE</v>
          </cell>
          <cell r="C58">
            <v>2302</v>
          </cell>
          <cell r="D58">
            <v>2331</v>
          </cell>
          <cell r="E58">
            <v>2350</v>
          </cell>
          <cell r="F58">
            <v>2353</v>
          </cell>
          <cell r="G58">
            <v>2355</v>
          </cell>
          <cell r="H58">
            <v>2360</v>
          </cell>
          <cell r="I58">
            <v>2364</v>
          </cell>
          <cell r="J58">
            <v>2394</v>
          </cell>
          <cell r="K58">
            <v>2405</v>
          </cell>
          <cell r="L58">
            <v>2422</v>
          </cell>
          <cell r="M58">
            <v>2445</v>
          </cell>
          <cell r="N58">
            <v>2479</v>
          </cell>
          <cell r="O58">
            <v>2508</v>
          </cell>
          <cell r="P58">
            <v>2503</v>
          </cell>
          <cell r="Q58">
            <v>2513</v>
          </cell>
          <cell r="R58">
            <v>2507</v>
          </cell>
          <cell r="S58">
            <v>2530</v>
          </cell>
          <cell r="T58">
            <v>2534</v>
          </cell>
          <cell r="U58">
            <v>2527</v>
          </cell>
          <cell r="V58">
            <v>2493</v>
          </cell>
          <cell r="W58">
            <v>2480</v>
          </cell>
          <cell r="X58">
            <v>2444</v>
          </cell>
          <cell r="Y58">
            <v>2481</v>
          </cell>
          <cell r="Z58">
            <v>2509</v>
          </cell>
          <cell r="AA58">
            <v>2485</v>
          </cell>
          <cell r="AB58">
            <v>2468</v>
          </cell>
          <cell r="AC58">
            <v>2426</v>
          </cell>
          <cell r="AD58">
            <v>2451</v>
          </cell>
          <cell r="AE58">
            <v>2470</v>
          </cell>
          <cell r="AF58">
            <v>2470</v>
          </cell>
          <cell r="AG58">
            <v>2489</v>
          </cell>
          <cell r="AH58">
            <v>2478</v>
          </cell>
          <cell r="AI58">
            <v>2458</v>
          </cell>
          <cell r="AJ58">
            <v>2393</v>
          </cell>
          <cell r="AK58">
            <v>2349</v>
          </cell>
          <cell r="AL58">
            <v>2359</v>
          </cell>
          <cell r="AM58">
            <v>2333</v>
          </cell>
          <cell r="AN58">
            <v>2313</v>
          </cell>
          <cell r="AO58">
            <v>2329</v>
          </cell>
          <cell r="AP58">
            <v>2323</v>
          </cell>
          <cell r="AQ58">
            <v>2308</v>
          </cell>
          <cell r="AR58">
            <v>2287</v>
          </cell>
          <cell r="AS58">
            <v>2262</v>
          </cell>
          <cell r="AT58">
            <v>2260</v>
          </cell>
          <cell r="AU58">
            <v>2261</v>
          </cell>
          <cell r="AV58">
            <v>2223</v>
          </cell>
          <cell r="AW58">
            <v>2206</v>
          </cell>
          <cell r="AX58">
            <v>2184</v>
          </cell>
          <cell r="AY58">
            <v>2181</v>
          </cell>
          <cell r="AZ58">
            <v>2184</v>
          </cell>
          <cell r="BA58">
            <v>2148</v>
          </cell>
          <cell r="BB58">
            <v>2138</v>
          </cell>
          <cell r="BC58">
            <v>2142</v>
          </cell>
          <cell r="BD58">
            <v>2101</v>
          </cell>
          <cell r="BE58">
            <v>2116</v>
          </cell>
          <cell r="BF58">
            <v>2089</v>
          </cell>
          <cell r="BG58">
            <v>2094</v>
          </cell>
          <cell r="BH58">
            <v>2084</v>
          </cell>
          <cell r="BI58">
            <v>2090</v>
          </cell>
          <cell r="BJ58">
            <v>2079</v>
          </cell>
          <cell r="BK58">
            <v>2120.5</v>
          </cell>
        </row>
        <row r="59">
          <cell r="B59" t="str">
            <v>ROUTT</v>
          </cell>
          <cell r="C59">
            <v>1982</v>
          </cell>
          <cell r="D59">
            <v>2042</v>
          </cell>
          <cell r="E59">
            <v>2056</v>
          </cell>
          <cell r="F59">
            <v>2086</v>
          </cell>
          <cell r="G59">
            <v>2128</v>
          </cell>
          <cell r="H59">
            <v>2122</v>
          </cell>
          <cell r="I59">
            <v>2156</v>
          </cell>
          <cell r="J59">
            <v>2150</v>
          </cell>
          <cell r="K59">
            <v>2159</v>
          </cell>
          <cell r="L59">
            <v>2189</v>
          </cell>
          <cell r="M59">
            <v>2235</v>
          </cell>
          <cell r="N59">
            <v>2274</v>
          </cell>
          <cell r="O59">
            <v>2358</v>
          </cell>
          <cell r="P59">
            <v>2368</v>
          </cell>
          <cell r="Q59">
            <v>2327</v>
          </cell>
          <cell r="R59">
            <v>2344</v>
          </cell>
          <cell r="S59">
            <v>2347</v>
          </cell>
          <cell r="T59">
            <v>2353</v>
          </cell>
          <cell r="U59">
            <v>2319</v>
          </cell>
          <cell r="V59">
            <v>2327</v>
          </cell>
          <cell r="W59">
            <v>2305</v>
          </cell>
          <cell r="X59">
            <v>2274</v>
          </cell>
          <cell r="Y59">
            <v>2348</v>
          </cell>
          <cell r="Z59">
            <v>2379</v>
          </cell>
          <cell r="AA59">
            <v>2366</v>
          </cell>
          <cell r="AB59">
            <v>2366</v>
          </cell>
          <cell r="AC59">
            <v>2287</v>
          </cell>
          <cell r="AD59">
            <v>2301</v>
          </cell>
          <cell r="AE59">
            <v>2356</v>
          </cell>
          <cell r="AF59">
            <v>2351</v>
          </cell>
          <cell r="AG59">
            <v>2393</v>
          </cell>
          <cell r="AH59">
            <v>2387</v>
          </cell>
          <cell r="AI59">
            <v>2354</v>
          </cell>
          <cell r="AJ59">
            <v>2153</v>
          </cell>
          <cell r="AK59">
            <v>2118</v>
          </cell>
          <cell r="AL59">
            <v>2185</v>
          </cell>
          <cell r="AM59">
            <v>2118</v>
          </cell>
          <cell r="AN59">
            <v>2099</v>
          </cell>
          <cell r="AO59">
            <v>2062</v>
          </cell>
          <cell r="AP59">
            <v>2006</v>
          </cell>
          <cell r="AQ59">
            <v>2004</v>
          </cell>
          <cell r="AR59">
            <v>1991</v>
          </cell>
          <cell r="AS59">
            <v>1967</v>
          </cell>
          <cell r="AT59">
            <v>1971</v>
          </cell>
          <cell r="AU59">
            <v>1969</v>
          </cell>
          <cell r="AV59">
            <v>1939</v>
          </cell>
          <cell r="AW59">
            <v>1872</v>
          </cell>
          <cell r="AX59">
            <v>1862</v>
          </cell>
          <cell r="AY59">
            <v>1840</v>
          </cell>
          <cell r="AZ59">
            <v>1797</v>
          </cell>
          <cell r="BA59">
            <v>1743</v>
          </cell>
          <cell r="BB59">
            <v>1692</v>
          </cell>
          <cell r="BC59">
            <v>1704</v>
          </cell>
          <cell r="BD59">
            <v>1686</v>
          </cell>
          <cell r="BE59">
            <v>1661</v>
          </cell>
          <cell r="BF59">
            <v>1686</v>
          </cell>
          <cell r="BG59">
            <v>1674</v>
          </cell>
          <cell r="BH59">
            <v>1647</v>
          </cell>
          <cell r="BI59">
            <v>1657</v>
          </cell>
          <cell r="BJ59">
            <v>1654</v>
          </cell>
          <cell r="BK59">
            <v>1703.4166666666667</v>
          </cell>
        </row>
        <row r="60">
          <cell r="B60" t="str">
            <v>SAGUACHE</v>
          </cell>
          <cell r="C60">
            <v>1279</v>
          </cell>
          <cell r="D60">
            <v>1318</v>
          </cell>
          <cell r="E60">
            <v>1338</v>
          </cell>
          <cell r="F60">
            <v>1358</v>
          </cell>
          <cell r="G60">
            <v>1363</v>
          </cell>
          <cell r="H60">
            <v>1370</v>
          </cell>
          <cell r="I60">
            <v>1375</v>
          </cell>
          <cell r="J60">
            <v>1413</v>
          </cell>
          <cell r="K60">
            <v>1401</v>
          </cell>
          <cell r="L60">
            <v>1418</v>
          </cell>
          <cell r="M60">
            <v>1398</v>
          </cell>
          <cell r="N60">
            <v>1424</v>
          </cell>
          <cell r="O60">
            <v>1425</v>
          </cell>
          <cell r="P60">
            <v>1428</v>
          </cell>
          <cell r="Q60">
            <v>1389</v>
          </cell>
          <cell r="R60">
            <v>1397</v>
          </cell>
          <cell r="S60">
            <v>1399</v>
          </cell>
          <cell r="T60">
            <v>1399</v>
          </cell>
          <cell r="U60">
            <v>1386</v>
          </cell>
          <cell r="V60">
            <v>1367</v>
          </cell>
          <cell r="W60">
            <v>1371</v>
          </cell>
          <cell r="X60">
            <v>1347</v>
          </cell>
          <cell r="Y60">
            <v>1373</v>
          </cell>
          <cell r="Z60">
            <v>1368</v>
          </cell>
          <cell r="AA60">
            <v>1338</v>
          </cell>
          <cell r="AB60">
            <v>1299</v>
          </cell>
          <cell r="AC60">
            <v>1305</v>
          </cell>
          <cell r="AD60">
            <v>1281</v>
          </cell>
          <cell r="AE60">
            <v>1262</v>
          </cell>
          <cell r="AF60">
            <v>1277</v>
          </cell>
          <cell r="AG60">
            <v>1255</v>
          </cell>
          <cell r="AH60">
            <v>1252</v>
          </cell>
          <cell r="AI60">
            <v>1251</v>
          </cell>
          <cell r="AJ60">
            <v>1218</v>
          </cell>
          <cell r="AK60">
            <v>1214</v>
          </cell>
          <cell r="AL60">
            <v>1241</v>
          </cell>
          <cell r="AM60">
            <v>1255</v>
          </cell>
          <cell r="AN60">
            <v>1281</v>
          </cell>
          <cell r="AO60">
            <v>1267</v>
          </cell>
          <cell r="AP60">
            <v>1256</v>
          </cell>
          <cell r="AQ60">
            <v>1260</v>
          </cell>
          <cell r="AR60">
            <v>1236</v>
          </cell>
          <cell r="AS60">
            <v>1252</v>
          </cell>
          <cell r="AT60">
            <v>1270</v>
          </cell>
          <cell r="AU60">
            <v>1254</v>
          </cell>
          <cell r="AV60">
            <v>1221</v>
          </cell>
          <cell r="AW60">
            <v>1234</v>
          </cell>
          <cell r="AX60">
            <v>1204</v>
          </cell>
          <cell r="AY60">
            <v>1179</v>
          </cell>
          <cell r="AZ60">
            <v>1160</v>
          </cell>
          <cell r="BA60">
            <v>1137</v>
          </cell>
          <cell r="BB60">
            <v>1104</v>
          </cell>
          <cell r="BC60">
            <v>1107</v>
          </cell>
          <cell r="BD60">
            <v>1098</v>
          </cell>
          <cell r="BE60">
            <v>1096</v>
          </cell>
          <cell r="BF60">
            <v>1093</v>
          </cell>
          <cell r="BG60">
            <v>1078</v>
          </cell>
          <cell r="BH60">
            <v>1078</v>
          </cell>
          <cell r="BI60">
            <v>1073</v>
          </cell>
          <cell r="BJ60">
            <v>1072</v>
          </cell>
          <cell r="BK60">
            <v>1106.25</v>
          </cell>
        </row>
        <row r="61">
          <cell r="B61" t="str">
            <v>SAN JUAN</v>
          </cell>
          <cell r="C61">
            <v>106</v>
          </cell>
          <cell r="D61">
            <v>111</v>
          </cell>
          <cell r="E61">
            <v>118</v>
          </cell>
          <cell r="F61">
            <v>127</v>
          </cell>
          <cell r="G61">
            <v>125</v>
          </cell>
          <cell r="H61">
            <v>120</v>
          </cell>
          <cell r="I61">
            <v>117</v>
          </cell>
          <cell r="J61">
            <v>117</v>
          </cell>
          <cell r="K61">
            <v>115</v>
          </cell>
          <cell r="L61">
            <v>116</v>
          </cell>
          <cell r="M61">
            <v>112</v>
          </cell>
          <cell r="N61">
            <v>113</v>
          </cell>
          <cell r="O61">
            <v>116</v>
          </cell>
          <cell r="P61">
            <v>119</v>
          </cell>
          <cell r="Q61">
            <v>119</v>
          </cell>
          <cell r="R61">
            <v>121</v>
          </cell>
          <cell r="S61">
            <v>127</v>
          </cell>
          <cell r="T61">
            <v>124</v>
          </cell>
          <cell r="U61">
            <v>123</v>
          </cell>
          <cell r="V61">
            <v>120</v>
          </cell>
          <cell r="W61">
            <v>124</v>
          </cell>
          <cell r="X61">
            <v>116</v>
          </cell>
          <cell r="Y61">
            <v>115</v>
          </cell>
          <cell r="Z61">
            <v>116</v>
          </cell>
          <cell r="AA61">
            <v>121</v>
          </cell>
          <cell r="AB61">
            <v>125</v>
          </cell>
          <cell r="AC61">
            <v>114</v>
          </cell>
          <cell r="AD61">
            <v>115</v>
          </cell>
          <cell r="AE61">
            <v>113</v>
          </cell>
          <cell r="AF61">
            <v>111</v>
          </cell>
          <cell r="AG61">
            <v>111</v>
          </cell>
          <cell r="AH61">
            <v>115</v>
          </cell>
          <cell r="AI61">
            <v>114</v>
          </cell>
          <cell r="AJ61">
            <v>109</v>
          </cell>
          <cell r="AK61">
            <v>109</v>
          </cell>
          <cell r="AL61">
            <v>117</v>
          </cell>
          <cell r="AM61">
            <v>121</v>
          </cell>
          <cell r="AN61">
            <v>118</v>
          </cell>
          <cell r="AO61">
            <v>117</v>
          </cell>
          <cell r="AP61">
            <v>119</v>
          </cell>
          <cell r="AQ61">
            <v>121</v>
          </cell>
          <cell r="AR61">
            <v>119</v>
          </cell>
          <cell r="AS61">
            <v>116</v>
          </cell>
          <cell r="AT61">
            <v>115</v>
          </cell>
          <cell r="AU61">
            <v>120</v>
          </cell>
          <cell r="AV61">
            <v>113</v>
          </cell>
          <cell r="AW61">
            <v>115</v>
          </cell>
          <cell r="AX61">
            <v>116</v>
          </cell>
          <cell r="AY61">
            <v>112</v>
          </cell>
          <cell r="AZ61">
            <v>113</v>
          </cell>
          <cell r="BA61">
            <v>109</v>
          </cell>
          <cell r="BB61">
            <v>114</v>
          </cell>
          <cell r="BC61">
            <v>114</v>
          </cell>
          <cell r="BD61">
            <v>111</v>
          </cell>
          <cell r="BE61">
            <v>106</v>
          </cell>
          <cell r="BF61">
            <v>102</v>
          </cell>
          <cell r="BG61">
            <v>108</v>
          </cell>
          <cell r="BH61">
            <v>109</v>
          </cell>
          <cell r="BI61">
            <v>108</v>
          </cell>
          <cell r="BJ61">
            <v>111</v>
          </cell>
          <cell r="BK61">
            <v>109.75</v>
          </cell>
        </row>
        <row r="62">
          <cell r="B62" t="str">
            <v>SAN MIGUEL</v>
          </cell>
          <cell r="C62">
            <v>668</v>
          </cell>
          <cell r="D62">
            <v>662</v>
          </cell>
          <cell r="E62">
            <v>672</v>
          </cell>
          <cell r="F62">
            <v>694</v>
          </cell>
          <cell r="G62">
            <v>709</v>
          </cell>
          <cell r="H62">
            <v>700</v>
          </cell>
          <cell r="I62">
            <v>692</v>
          </cell>
          <cell r="J62">
            <v>701</v>
          </cell>
          <cell r="K62">
            <v>711</v>
          </cell>
          <cell r="L62">
            <v>703</v>
          </cell>
          <cell r="M62">
            <v>725</v>
          </cell>
          <cell r="N62">
            <v>736</v>
          </cell>
          <cell r="O62">
            <v>725</v>
          </cell>
          <cell r="P62">
            <v>731</v>
          </cell>
          <cell r="Q62">
            <v>731</v>
          </cell>
          <cell r="R62">
            <v>723</v>
          </cell>
          <cell r="S62">
            <v>702</v>
          </cell>
          <cell r="T62">
            <v>697</v>
          </cell>
          <cell r="U62">
            <v>686</v>
          </cell>
          <cell r="V62">
            <v>683</v>
          </cell>
          <cell r="W62">
            <v>667</v>
          </cell>
          <cell r="X62">
            <v>661</v>
          </cell>
          <cell r="Y62">
            <v>685</v>
          </cell>
          <cell r="Z62">
            <v>718</v>
          </cell>
          <cell r="AA62">
            <v>714</v>
          </cell>
          <cell r="AB62">
            <v>722</v>
          </cell>
          <cell r="AC62">
            <v>700</v>
          </cell>
          <cell r="AD62">
            <v>712</v>
          </cell>
          <cell r="AE62">
            <v>707</v>
          </cell>
          <cell r="AF62">
            <v>704</v>
          </cell>
          <cell r="AG62">
            <v>717</v>
          </cell>
          <cell r="AH62">
            <v>730</v>
          </cell>
          <cell r="AI62">
            <v>712</v>
          </cell>
          <cell r="AJ62">
            <v>657</v>
          </cell>
          <cell r="AK62">
            <v>683</v>
          </cell>
          <cell r="AL62">
            <v>704</v>
          </cell>
          <cell r="AM62">
            <v>693</v>
          </cell>
          <cell r="AN62">
            <v>695</v>
          </cell>
          <cell r="AO62">
            <v>701</v>
          </cell>
          <cell r="AP62">
            <v>689</v>
          </cell>
          <cell r="AQ62">
            <v>681</v>
          </cell>
          <cell r="AR62">
            <v>661</v>
          </cell>
          <cell r="AS62">
            <v>653</v>
          </cell>
          <cell r="AT62">
            <v>639</v>
          </cell>
          <cell r="AU62">
            <v>625</v>
          </cell>
          <cell r="AV62">
            <v>621</v>
          </cell>
          <cell r="AW62">
            <v>606</v>
          </cell>
          <cell r="AX62">
            <v>586</v>
          </cell>
          <cell r="AY62">
            <v>587</v>
          </cell>
          <cell r="AZ62">
            <v>582</v>
          </cell>
          <cell r="BA62">
            <v>564</v>
          </cell>
          <cell r="BB62">
            <v>548</v>
          </cell>
          <cell r="BC62">
            <v>554</v>
          </cell>
          <cell r="BD62">
            <v>562</v>
          </cell>
          <cell r="BE62">
            <v>552</v>
          </cell>
          <cell r="BF62">
            <v>555</v>
          </cell>
          <cell r="BG62">
            <v>552</v>
          </cell>
          <cell r="BH62">
            <v>562</v>
          </cell>
          <cell r="BI62">
            <v>551</v>
          </cell>
          <cell r="BJ62">
            <v>548</v>
          </cell>
          <cell r="BK62">
            <v>559.75</v>
          </cell>
        </row>
        <row r="63">
          <cell r="B63" t="str">
            <v>SEDGWICK</v>
          </cell>
          <cell r="C63">
            <v>304</v>
          </cell>
          <cell r="D63">
            <v>308</v>
          </cell>
          <cell r="E63">
            <v>321</v>
          </cell>
          <cell r="F63">
            <v>328</v>
          </cell>
          <cell r="G63">
            <v>344</v>
          </cell>
          <cell r="H63">
            <v>334</v>
          </cell>
          <cell r="I63">
            <v>327</v>
          </cell>
          <cell r="J63">
            <v>332</v>
          </cell>
          <cell r="K63">
            <v>327</v>
          </cell>
          <cell r="L63">
            <v>325</v>
          </cell>
          <cell r="M63">
            <v>347</v>
          </cell>
          <cell r="N63">
            <v>348</v>
          </cell>
          <cell r="O63">
            <v>362</v>
          </cell>
          <cell r="P63">
            <v>369</v>
          </cell>
          <cell r="Q63">
            <v>367</v>
          </cell>
          <cell r="R63">
            <v>364</v>
          </cell>
          <cell r="S63">
            <v>363</v>
          </cell>
          <cell r="T63">
            <v>371</v>
          </cell>
          <cell r="U63">
            <v>362</v>
          </cell>
          <cell r="V63">
            <v>357</v>
          </cell>
          <cell r="W63">
            <v>343</v>
          </cell>
          <cell r="X63">
            <v>352</v>
          </cell>
          <cell r="Y63">
            <v>360</v>
          </cell>
          <cell r="Z63">
            <v>364</v>
          </cell>
          <cell r="AA63">
            <v>363</v>
          </cell>
          <cell r="AB63">
            <v>366</v>
          </cell>
          <cell r="AC63">
            <v>367</v>
          </cell>
          <cell r="AD63">
            <v>364</v>
          </cell>
          <cell r="AE63">
            <v>363</v>
          </cell>
          <cell r="AF63">
            <v>362</v>
          </cell>
          <cell r="AG63">
            <v>354</v>
          </cell>
          <cell r="AH63">
            <v>355</v>
          </cell>
          <cell r="AI63">
            <v>353</v>
          </cell>
          <cell r="AJ63">
            <v>349</v>
          </cell>
          <cell r="AK63">
            <v>345</v>
          </cell>
          <cell r="AL63">
            <v>343</v>
          </cell>
          <cell r="AM63">
            <v>336</v>
          </cell>
          <cell r="AN63">
            <v>343</v>
          </cell>
          <cell r="AO63">
            <v>346</v>
          </cell>
          <cell r="AP63">
            <v>345</v>
          </cell>
          <cell r="AQ63">
            <v>346</v>
          </cell>
          <cell r="AR63">
            <v>358</v>
          </cell>
          <cell r="AS63">
            <v>375</v>
          </cell>
          <cell r="AT63">
            <v>377</v>
          </cell>
          <cell r="AU63">
            <v>376</v>
          </cell>
          <cell r="AV63">
            <v>369</v>
          </cell>
          <cell r="AW63">
            <v>360</v>
          </cell>
          <cell r="AX63">
            <v>360</v>
          </cell>
          <cell r="AY63">
            <v>366</v>
          </cell>
          <cell r="AZ63">
            <v>372</v>
          </cell>
          <cell r="BA63">
            <v>367</v>
          </cell>
          <cell r="BB63">
            <v>366</v>
          </cell>
          <cell r="BC63">
            <v>367</v>
          </cell>
          <cell r="BD63">
            <v>362</v>
          </cell>
          <cell r="BE63">
            <v>363</v>
          </cell>
          <cell r="BF63">
            <v>359</v>
          </cell>
          <cell r="BG63">
            <v>363</v>
          </cell>
          <cell r="BH63">
            <v>367</v>
          </cell>
          <cell r="BI63">
            <v>364</v>
          </cell>
          <cell r="BJ63">
            <v>367</v>
          </cell>
          <cell r="BK63">
            <v>365.25</v>
          </cell>
        </row>
        <row r="64">
          <cell r="B64" t="str">
            <v>SUMMIT</v>
          </cell>
          <cell r="C64">
            <v>1879</v>
          </cell>
          <cell r="D64">
            <v>1939</v>
          </cell>
          <cell r="E64">
            <v>1964</v>
          </cell>
          <cell r="F64">
            <v>1996</v>
          </cell>
          <cell r="G64">
            <v>2086</v>
          </cell>
          <cell r="H64">
            <v>2092</v>
          </cell>
          <cell r="I64">
            <v>2105</v>
          </cell>
          <cell r="J64">
            <v>2127</v>
          </cell>
          <cell r="K64">
            <v>2171</v>
          </cell>
          <cell r="L64">
            <v>2212</v>
          </cell>
          <cell r="M64">
            <v>2273</v>
          </cell>
          <cell r="N64">
            <v>2341</v>
          </cell>
          <cell r="O64">
            <v>2398</v>
          </cell>
          <cell r="P64">
            <v>2404</v>
          </cell>
          <cell r="Q64">
            <v>2433</v>
          </cell>
          <cell r="R64">
            <v>2427</v>
          </cell>
          <cell r="S64">
            <v>2479</v>
          </cell>
          <cell r="T64">
            <v>2469</v>
          </cell>
          <cell r="U64">
            <v>2395</v>
          </cell>
          <cell r="V64">
            <v>2378</v>
          </cell>
          <cell r="W64">
            <v>2384</v>
          </cell>
          <cell r="X64">
            <v>2342</v>
          </cell>
          <cell r="Y64">
            <v>2345</v>
          </cell>
          <cell r="Z64">
            <v>2355</v>
          </cell>
          <cell r="AA64">
            <v>2312</v>
          </cell>
          <cell r="AB64">
            <v>2254</v>
          </cell>
          <cell r="AC64">
            <v>2137</v>
          </cell>
          <cell r="AD64">
            <v>2133</v>
          </cell>
          <cell r="AE64">
            <v>2155</v>
          </cell>
          <cell r="AF64">
            <v>2164</v>
          </cell>
          <cell r="AG64">
            <v>2190</v>
          </cell>
          <cell r="AH64">
            <v>2226</v>
          </cell>
          <cell r="AI64">
            <v>2220</v>
          </cell>
          <cell r="AJ64">
            <v>2048</v>
          </cell>
          <cell r="AK64">
            <v>2085</v>
          </cell>
          <cell r="AL64">
            <v>2155</v>
          </cell>
          <cell r="AM64">
            <v>2120</v>
          </cell>
          <cell r="AN64">
            <v>2090</v>
          </cell>
          <cell r="AO64">
            <v>2061</v>
          </cell>
          <cell r="AP64">
            <v>1980</v>
          </cell>
          <cell r="AQ64">
            <v>2004</v>
          </cell>
          <cell r="AR64">
            <v>1951</v>
          </cell>
          <cell r="AS64">
            <v>1944</v>
          </cell>
          <cell r="AT64">
            <v>1966</v>
          </cell>
          <cell r="AU64">
            <v>1962</v>
          </cell>
          <cell r="AV64">
            <v>1965</v>
          </cell>
          <cell r="AW64">
            <v>1941</v>
          </cell>
          <cell r="AX64">
            <v>1902</v>
          </cell>
          <cell r="AY64">
            <v>1864</v>
          </cell>
          <cell r="AZ64">
            <v>1824</v>
          </cell>
          <cell r="BA64">
            <v>1766</v>
          </cell>
          <cell r="BB64">
            <v>1711</v>
          </cell>
          <cell r="BC64">
            <v>1726</v>
          </cell>
          <cell r="BD64">
            <v>1732</v>
          </cell>
          <cell r="BE64">
            <v>1735</v>
          </cell>
          <cell r="BF64">
            <v>1740</v>
          </cell>
          <cell r="BG64">
            <v>1766</v>
          </cell>
          <cell r="BH64">
            <v>1744</v>
          </cell>
          <cell r="BI64">
            <v>1760</v>
          </cell>
          <cell r="BJ64">
            <v>1742</v>
          </cell>
          <cell r="BK64">
            <v>1759.1666666666667</v>
          </cell>
        </row>
        <row r="65">
          <cell r="B65" t="str">
            <v>TELLER</v>
          </cell>
          <cell r="C65">
            <v>2547</v>
          </cell>
          <cell r="D65">
            <v>2597</v>
          </cell>
          <cell r="E65">
            <v>2685</v>
          </cell>
          <cell r="F65">
            <v>2716</v>
          </cell>
          <cell r="G65">
            <v>2748</v>
          </cell>
          <cell r="H65">
            <v>2753</v>
          </cell>
          <cell r="I65">
            <v>2826</v>
          </cell>
          <cell r="J65">
            <v>2846</v>
          </cell>
          <cell r="K65">
            <v>2907</v>
          </cell>
          <cell r="L65">
            <v>2985</v>
          </cell>
          <cell r="M65">
            <v>3010</v>
          </cell>
          <cell r="N65">
            <v>3106</v>
          </cell>
          <cell r="O65">
            <v>3167</v>
          </cell>
          <cell r="P65">
            <v>3180</v>
          </cell>
          <cell r="Q65">
            <v>3237</v>
          </cell>
          <cell r="R65">
            <v>3254</v>
          </cell>
          <cell r="S65">
            <v>3291</v>
          </cell>
          <cell r="T65">
            <v>3273</v>
          </cell>
          <cell r="U65">
            <v>3234</v>
          </cell>
          <cell r="V65">
            <v>3285</v>
          </cell>
          <cell r="W65">
            <v>3302</v>
          </cell>
          <cell r="X65">
            <v>3310</v>
          </cell>
          <cell r="Y65">
            <v>3368</v>
          </cell>
          <cell r="Z65">
            <v>3409</v>
          </cell>
          <cell r="AA65">
            <v>3395</v>
          </cell>
          <cell r="AB65">
            <v>3428</v>
          </cell>
          <cell r="AC65">
            <v>3377</v>
          </cell>
          <cell r="AD65">
            <v>3452</v>
          </cell>
          <cell r="AE65">
            <v>3441</v>
          </cell>
          <cell r="AF65">
            <v>3461</v>
          </cell>
          <cell r="AG65">
            <v>3472</v>
          </cell>
          <cell r="AH65">
            <v>3516</v>
          </cell>
          <cell r="AI65">
            <v>3493</v>
          </cell>
          <cell r="AJ65">
            <v>3344</v>
          </cell>
          <cell r="AK65">
            <v>3356</v>
          </cell>
          <cell r="AL65">
            <v>3370</v>
          </cell>
          <cell r="AM65">
            <v>3338</v>
          </cell>
          <cell r="AN65">
            <v>3360</v>
          </cell>
          <cell r="AO65">
            <v>3351</v>
          </cell>
          <cell r="AP65">
            <v>3367</v>
          </cell>
          <cell r="AQ65">
            <v>3379</v>
          </cell>
          <cell r="AR65">
            <v>3330</v>
          </cell>
          <cell r="AS65">
            <v>3329</v>
          </cell>
          <cell r="AT65">
            <v>3340</v>
          </cell>
          <cell r="AU65">
            <v>3328</v>
          </cell>
          <cell r="AV65">
            <v>3306</v>
          </cell>
          <cell r="AW65">
            <v>3252</v>
          </cell>
          <cell r="AX65">
            <v>3237</v>
          </cell>
          <cell r="AY65">
            <v>3190</v>
          </cell>
          <cell r="AZ65">
            <v>3173</v>
          </cell>
          <cell r="BA65">
            <v>3124</v>
          </cell>
          <cell r="BB65">
            <v>3034</v>
          </cell>
          <cell r="BC65">
            <v>3061</v>
          </cell>
          <cell r="BD65">
            <v>3062</v>
          </cell>
          <cell r="BE65">
            <v>3029</v>
          </cell>
          <cell r="BF65">
            <v>3035</v>
          </cell>
          <cell r="BG65">
            <v>3036</v>
          </cell>
          <cell r="BH65">
            <v>3008</v>
          </cell>
          <cell r="BI65">
            <v>3020</v>
          </cell>
          <cell r="BJ65">
            <v>2979</v>
          </cell>
          <cell r="BK65">
            <v>3062.5833333333335</v>
          </cell>
        </row>
        <row r="66">
          <cell r="B66" t="str">
            <v>WASHINGTON</v>
          </cell>
          <cell r="C66">
            <v>412</v>
          </cell>
          <cell r="D66">
            <v>430</v>
          </cell>
          <cell r="E66">
            <v>448</v>
          </cell>
          <cell r="F66">
            <v>460</v>
          </cell>
          <cell r="G66">
            <v>476</v>
          </cell>
          <cell r="H66">
            <v>480</v>
          </cell>
          <cell r="I66">
            <v>498</v>
          </cell>
          <cell r="J66">
            <v>498</v>
          </cell>
          <cell r="K66">
            <v>498</v>
          </cell>
          <cell r="L66">
            <v>503</v>
          </cell>
          <cell r="M66">
            <v>518</v>
          </cell>
          <cell r="N66">
            <v>526</v>
          </cell>
          <cell r="O66">
            <v>533</v>
          </cell>
          <cell r="P66">
            <v>535</v>
          </cell>
          <cell r="Q66">
            <v>534</v>
          </cell>
          <cell r="R66">
            <v>549</v>
          </cell>
          <cell r="S66">
            <v>552</v>
          </cell>
          <cell r="T66">
            <v>555</v>
          </cell>
          <cell r="U66">
            <v>560</v>
          </cell>
          <cell r="V66">
            <v>565</v>
          </cell>
          <cell r="W66">
            <v>549</v>
          </cell>
          <cell r="X66">
            <v>546</v>
          </cell>
          <cell r="Y66">
            <v>558</v>
          </cell>
          <cell r="Z66">
            <v>564</v>
          </cell>
          <cell r="AA66">
            <v>549</v>
          </cell>
          <cell r="AB66">
            <v>564</v>
          </cell>
          <cell r="AC66">
            <v>558</v>
          </cell>
          <cell r="AD66">
            <v>578</v>
          </cell>
          <cell r="AE66">
            <v>570</v>
          </cell>
          <cell r="AF66">
            <v>570</v>
          </cell>
          <cell r="AG66">
            <v>585</v>
          </cell>
          <cell r="AH66">
            <v>593</v>
          </cell>
          <cell r="AI66">
            <v>595</v>
          </cell>
          <cell r="AJ66">
            <v>585</v>
          </cell>
          <cell r="AK66">
            <v>576</v>
          </cell>
          <cell r="AL66">
            <v>568</v>
          </cell>
          <cell r="AM66">
            <v>576</v>
          </cell>
          <cell r="AN66">
            <v>566</v>
          </cell>
          <cell r="AO66">
            <v>561</v>
          </cell>
          <cell r="AP66">
            <v>566</v>
          </cell>
          <cell r="AQ66">
            <v>561</v>
          </cell>
          <cell r="AR66">
            <v>553</v>
          </cell>
          <cell r="AS66">
            <v>562</v>
          </cell>
          <cell r="AT66">
            <v>566</v>
          </cell>
          <cell r="AU66">
            <v>550</v>
          </cell>
          <cell r="AV66">
            <v>540</v>
          </cell>
          <cell r="AW66">
            <v>544</v>
          </cell>
          <cell r="AX66">
            <v>541</v>
          </cell>
          <cell r="AY66">
            <v>537</v>
          </cell>
          <cell r="AZ66">
            <v>545</v>
          </cell>
          <cell r="BA66">
            <v>551</v>
          </cell>
          <cell r="BB66">
            <v>530</v>
          </cell>
          <cell r="BC66">
            <v>536</v>
          </cell>
          <cell r="BD66">
            <v>527</v>
          </cell>
          <cell r="BE66">
            <v>516</v>
          </cell>
          <cell r="BF66">
            <v>519</v>
          </cell>
          <cell r="BG66">
            <v>531</v>
          </cell>
          <cell r="BH66">
            <v>527</v>
          </cell>
          <cell r="BI66">
            <v>539</v>
          </cell>
          <cell r="BJ66">
            <v>535</v>
          </cell>
          <cell r="BK66">
            <v>532.75</v>
          </cell>
        </row>
        <row r="67">
          <cell r="B67" t="str">
            <v>WELD</v>
          </cell>
          <cell r="C67">
            <v>27046</v>
          </cell>
          <cell r="D67">
            <v>27617</v>
          </cell>
          <cell r="E67">
            <v>28226</v>
          </cell>
          <cell r="F67">
            <v>28753</v>
          </cell>
          <cell r="G67">
            <v>29123</v>
          </cell>
          <cell r="H67">
            <v>29220</v>
          </cell>
          <cell r="I67">
            <v>29473</v>
          </cell>
          <cell r="J67">
            <v>29808</v>
          </cell>
          <cell r="K67">
            <v>30096</v>
          </cell>
          <cell r="L67">
            <v>30338</v>
          </cell>
          <cell r="M67">
            <v>30637</v>
          </cell>
          <cell r="N67">
            <v>31185</v>
          </cell>
          <cell r="O67">
            <v>31670</v>
          </cell>
          <cell r="P67">
            <v>32069</v>
          </cell>
          <cell r="Q67">
            <v>32374</v>
          </cell>
          <cell r="R67">
            <v>32682</v>
          </cell>
          <cell r="S67">
            <v>32767</v>
          </cell>
          <cell r="T67">
            <v>32731</v>
          </cell>
          <cell r="U67">
            <v>32210</v>
          </cell>
          <cell r="V67">
            <v>32422</v>
          </cell>
          <cell r="W67">
            <v>32182</v>
          </cell>
          <cell r="X67">
            <v>31777</v>
          </cell>
          <cell r="Y67">
            <v>32129</v>
          </cell>
          <cell r="Z67">
            <v>32208</v>
          </cell>
          <cell r="AA67">
            <v>32235</v>
          </cell>
          <cell r="AB67">
            <v>32294</v>
          </cell>
          <cell r="AC67">
            <v>32094</v>
          </cell>
          <cell r="AD67">
            <v>32377</v>
          </cell>
          <cell r="AE67">
            <v>32532</v>
          </cell>
          <cell r="AF67">
            <v>32527</v>
          </cell>
          <cell r="AG67">
            <v>32668</v>
          </cell>
          <cell r="AH67">
            <v>32900</v>
          </cell>
          <cell r="AI67">
            <v>32313</v>
          </cell>
          <cell r="AJ67">
            <v>30425</v>
          </cell>
          <cell r="AK67">
            <v>30127</v>
          </cell>
          <cell r="AL67">
            <v>30207</v>
          </cell>
          <cell r="AM67">
            <v>29778</v>
          </cell>
          <cell r="AN67">
            <v>29964</v>
          </cell>
          <cell r="AO67">
            <v>29971</v>
          </cell>
          <cell r="AP67">
            <v>29440</v>
          </cell>
          <cell r="AQ67">
            <v>29428</v>
          </cell>
          <cell r="AR67">
            <v>29611</v>
          </cell>
          <cell r="AS67">
            <v>30049</v>
          </cell>
          <cell r="AT67">
            <v>30391</v>
          </cell>
          <cell r="AU67">
            <v>30432</v>
          </cell>
          <cell r="AV67">
            <v>29749</v>
          </cell>
          <cell r="AW67">
            <v>29159</v>
          </cell>
          <cell r="AX67">
            <v>29056</v>
          </cell>
          <cell r="AY67">
            <v>28469</v>
          </cell>
          <cell r="AZ67">
            <v>28458</v>
          </cell>
          <cell r="BA67">
            <v>28355</v>
          </cell>
          <cell r="BB67">
            <v>28053</v>
          </cell>
          <cell r="BC67">
            <v>28132</v>
          </cell>
          <cell r="BD67">
            <v>28079</v>
          </cell>
          <cell r="BE67">
            <v>27846</v>
          </cell>
          <cell r="BF67">
            <v>27857</v>
          </cell>
          <cell r="BG67">
            <v>28136</v>
          </cell>
          <cell r="BH67">
            <v>28095</v>
          </cell>
          <cell r="BI67">
            <v>28120</v>
          </cell>
          <cell r="BJ67">
            <v>27907</v>
          </cell>
          <cell r="BK67">
            <v>28125.583333333332</v>
          </cell>
        </row>
        <row r="68">
          <cell r="B68" t="str">
            <v>YUMA</v>
          </cell>
          <cell r="C68">
            <v>921</v>
          </cell>
          <cell r="D68">
            <v>936</v>
          </cell>
          <cell r="E68">
            <v>941</v>
          </cell>
          <cell r="F68">
            <v>967</v>
          </cell>
          <cell r="G68">
            <v>980</v>
          </cell>
          <cell r="H68">
            <v>990</v>
          </cell>
          <cell r="I68">
            <v>981</v>
          </cell>
          <cell r="J68">
            <v>991</v>
          </cell>
          <cell r="K68">
            <v>1013</v>
          </cell>
          <cell r="L68">
            <v>1032</v>
          </cell>
          <cell r="M68">
            <v>1058</v>
          </cell>
          <cell r="N68">
            <v>1085</v>
          </cell>
          <cell r="O68">
            <v>1120</v>
          </cell>
          <cell r="P68">
            <v>1131</v>
          </cell>
          <cell r="Q68">
            <v>1142</v>
          </cell>
          <cell r="R68">
            <v>1136</v>
          </cell>
          <cell r="S68">
            <v>1152</v>
          </cell>
          <cell r="T68">
            <v>1154</v>
          </cell>
          <cell r="U68">
            <v>1164</v>
          </cell>
          <cell r="V68">
            <v>1165</v>
          </cell>
          <cell r="W68">
            <v>1154</v>
          </cell>
          <cell r="X68">
            <v>1132</v>
          </cell>
          <cell r="Y68">
            <v>1129</v>
          </cell>
          <cell r="Z68">
            <v>1122</v>
          </cell>
          <cell r="AA68">
            <v>1096</v>
          </cell>
          <cell r="AB68">
            <v>1085</v>
          </cell>
          <cell r="AC68">
            <v>1092</v>
          </cell>
          <cell r="AD68">
            <v>1110</v>
          </cell>
          <cell r="AE68">
            <v>1120</v>
          </cell>
          <cell r="AF68">
            <v>1117</v>
          </cell>
          <cell r="AG68">
            <v>1138</v>
          </cell>
          <cell r="AH68">
            <v>1143</v>
          </cell>
          <cell r="AI68">
            <v>1133</v>
          </cell>
          <cell r="AJ68">
            <v>1087</v>
          </cell>
          <cell r="AK68">
            <v>1064</v>
          </cell>
          <cell r="AL68">
            <v>1082</v>
          </cell>
          <cell r="AM68">
            <v>1082</v>
          </cell>
          <cell r="AN68">
            <v>1085</v>
          </cell>
          <cell r="AO68">
            <v>1100</v>
          </cell>
          <cell r="AP68">
            <v>1079</v>
          </cell>
          <cell r="AQ68">
            <v>1075</v>
          </cell>
          <cell r="AR68">
            <v>1067</v>
          </cell>
          <cell r="AS68">
            <v>1085</v>
          </cell>
          <cell r="AT68">
            <v>1085</v>
          </cell>
          <cell r="AU68">
            <v>1108</v>
          </cell>
          <cell r="AV68">
            <v>1094</v>
          </cell>
          <cell r="AW68">
            <v>1071</v>
          </cell>
          <cell r="AX68">
            <v>1065</v>
          </cell>
          <cell r="AY68">
            <v>1055</v>
          </cell>
          <cell r="AZ68">
            <v>1058</v>
          </cell>
          <cell r="BA68">
            <v>1074</v>
          </cell>
          <cell r="BB68">
            <v>1057</v>
          </cell>
          <cell r="BC68">
            <v>1053</v>
          </cell>
          <cell r="BD68">
            <v>1062</v>
          </cell>
          <cell r="BE68">
            <v>1056</v>
          </cell>
          <cell r="BF68">
            <v>1062</v>
          </cell>
          <cell r="BG68">
            <v>1071</v>
          </cell>
          <cell r="BH68">
            <v>1056</v>
          </cell>
          <cell r="BI68">
            <v>1048</v>
          </cell>
          <cell r="BJ68">
            <v>1034</v>
          </cell>
          <cell r="BK68">
            <v>1057.1666666666667</v>
          </cell>
        </row>
        <row r="69">
          <cell r="B69" t="str">
            <v>UNKNOWN</v>
          </cell>
          <cell r="C69">
            <v>75</v>
          </cell>
          <cell r="D69">
            <v>69</v>
          </cell>
          <cell r="E69">
            <v>87</v>
          </cell>
          <cell r="F69">
            <v>86</v>
          </cell>
          <cell r="G69">
            <v>79</v>
          </cell>
          <cell r="H69">
            <v>62</v>
          </cell>
          <cell r="I69">
            <v>34</v>
          </cell>
          <cell r="J69">
            <v>30</v>
          </cell>
          <cell r="K69">
            <v>46</v>
          </cell>
          <cell r="L69">
            <v>35</v>
          </cell>
          <cell r="M69">
            <v>29</v>
          </cell>
          <cell r="N69">
            <v>16</v>
          </cell>
          <cell r="O69">
            <v>24</v>
          </cell>
          <cell r="P69">
            <v>21</v>
          </cell>
          <cell r="Q69">
            <v>30</v>
          </cell>
          <cell r="R69">
            <v>30</v>
          </cell>
          <cell r="S69">
            <v>25</v>
          </cell>
          <cell r="T69">
            <v>26</v>
          </cell>
          <cell r="U69">
            <v>24</v>
          </cell>
          <cell r="V69">
            <v>31</v>
          </cell>
          <cell r="W69">
            <v>34</v>
          </cell>
          <cell r="X69">
            <v>34</v>
          </cell>
          <cell r="Y69">
            <v>31</v>
          </cell>
          <cell r="Z69">
            <v>25</v>
          </cell>
          <cell r="AA69">
            <v>31</v>
          </cell>
          <cell r="AB69">
            <v>28</v>
          </cell>
          <cell r="AC69">
            <v>1118</v>
          </cell>
          <cell r="AD69">
            <v>1171</v>
          </cell>
          <cell r="AE69">
            <v>1210</v>
          </cell>
          <cell r="AF69">
            <v>1218</v>
          </cell>
          <cell r="AG69">
            <v>667</v>
          </cell>
          <cell r="AH69">
            <v>496</v>
          </cell>
          <cell r="AI69">
            <v>487</v>
          </cell>
          <cell r="AJ69">
            <v>476</v>
          </cell>
          <cell r="AK69">
            <v>470</v>
          </cell>
          <cell r="AL69">
            <v>603</v>
          </cell>
          <cell r="AM69">
            <v>593</v>
          </cell>
          <cell r="AN69">
            <v>586</v>
          </cell>
          <cell r="AO69">
            <v>568</v>
          </cell>
          <cell r="AP69">
            <v>563</v>
          </cell>
          <cell r="AQ69">
            <v>561</v>
          </cell>
          <cell r="AR69">
            <v>551</v>
          </cell>
          <cell r="AS69">
            <v>534</v>
          </cell>
          <cell r="AT69">
            <v>528</v>
          </cell>
          <cell r="AU69">
            <v>471</v>
          </cell>
          <cell r="AV69">
            <v>461</v>
          </cell>
          <cell r="AW69">
            <v>436</v>
          </cell>
          <cell r="AX69">
            <v>437</v>
          </cell>
          <cell r="AY69">
            <v>436</v>
          </cell>
          <cell r="AZ69">
            <v>406</v>
          </cell>
          <cell r="BA69">
            <v>401</v>
          </cell>
          <cell r="BB69">
            <v>394</v>
          </cell>
          <cell r="BC69">
            <v>393</v>
          </cell>
          <cell r="BD69">
            <v>388</v>
          </cell>
          <cell r="BE69">
            <v>391</v>
          </cell>
          <cell r="BF69">
            <v>389</v>
          </cell>
          <cell r="BG69">
            <v>382</v>
          </cell>
          <cell r="BH69">
            <v>375</v>
          </cell>
          <cell r="BI69">
            <v>374</v>
          </cell>
          <cell r="BJ69">
            <v>370</v>
          </cell>
          <cell r="BK69">
            <v>391.58333333333331</v>
          </cell>
        </row>
        <row r="70">
          <cell r="B70" t="str">
            <v>Grand Total</v>
          </cell>
          <cell r="C70">
            <v>555375</v>
          </cell>
          <cell r="D70">
            <v>569937</v>
          </cell>
          <cell r="E70">
            <v>581010</v>
          </cell>
          <cell r="F70">
            <v>590287</v>
          </cell>
          <cell r="G70">
            <v>597566</v>
          </cell>
          <cell r="H70">
            <v>602896</v>
          </cell>
          <cell r="I70">
            <v>607990</v>
          </cell>
          <cell r="J70">
            <v>615301</v>
          </cell>
          <cell r="K70">
            <v>622082</v>
          </cell>
          <cell r="L70">
            <v>628476</v>
          </cell>
          <cell r="M70">
            <v>635557</v>
          </cell>
          <cell r="N70">
            <v>646397</v>
          </cell>
          <cell r="O70">
            <v>656232</v>
          </cell>
          <cell r="P70">
            <v>661958</v>
          </cell>
          <cell r="Q70">
            <v>668287</v>
          </cell>
          <cell r="R70">
            <v>672558</v>
          </cell>
          <cell r="S70">
            <v>676067</v>
          </cell>
          <cell r="T70">
            <v>677281</v>
          </cell>
          <cell r="U70">
            <v>669640</v>
          </cell>
          <cell r="V70">
            <v>674918</v>
          </cell>
          <cell r="W70">
            <v>669178</v>
          </cell>
          <cell r="X70">
            <v>663404</v>
          </cell>
          <cell r="Y70">
            <v>671498</v>
          </cell>
          <cell r="Z70">
            <v>673997</v>
          </cell>
          <cell r="AA70">
            <v>675844</v>
          </cell>
          <cell r="AB70">
            <v>677644</v>
          </cell>
          <cell r="AC70">
            <v>671301</v>
          </cell>
          <cell r="AD70">
            <v>682056</v>
          </cell>
          <cell r="AE70">
            <v>688627</v>
          </cell>
          <cell r="AF70">
            <v>693581</v>
          </cell>
          <cell r="AG70">
            <v>701410</v>
          </cell>
          <cell r="AH70">
            <v>707569</v>
          </cell>
          <cell r="AI70">
            <v>701271</v>
          </cell>
          <cell r="AJ70">
            <v>661609</v>
          </cell>
          <cell r="AK70">
            <v>658671</v>
          </cell>
          <cell r="AL70">
            <v>662835</v>
          </cell>
          <cell r="AM70">
            <v>655071</v>
          </cell>
          <cell r="AN70">
            <v>656093</v>
          </cell>
          <cell r="AO70">
            <v>654825</v>
          </cell>
          <cell r="AP70">
            <v>645411</v>
          </cell>
          <cell r="AQ70">
            <v>646924</v>
          </cell>
          <cell r="AR70">
            <v>651600</v>
          </cell>
          <cell r="AS70">
            <v>656261</v>
          </cell>
          <cell r="AT70">
            <v>662225</v>
          </cell>
          <cell r="AU70">
            <v>665573</v>
          </cell>
          <cell r="AV70">
            <v>654468</v>
          </cell>
          <cell r="AW70">
            <v>643351</v>
          </cell>
          <cell r="AX70">
            <v>640004</v>
          </cell>
          <cell r="AY70">
            <v>627144</v>
          </cell>
          <cell r="AZ70">
            <v>622980</v>
          </cell>
          <cell r="BA70">
            <v>620188</v>
          </cell>
          <cell r="BB70">
            <v>611813</v>
          </cell>
          <cell r="BC70">
            <v>612221</v>
          </cell>
          <cell r="BD70">
            <v>610973</v>
          </cell>
          <cell r="BE70">
            <v>607175</v>
          </cell>
          <cell r="BF70">
            <v>608703</v>
          </cell>
          <cell r="BG70">
            <v>612107</v>
          </cell>
          <cell r="BH70">
            <v>608897</v>
          </cell>
          <cell r="BI70">
            <v>608751</v>
          </cell>
          <cell r="BJ70">
            <v>602894</v>
          </cell>
          <cell r="BK70">
            <v>612820.5</v>
          </cell>
        </row>
        <row r="71">
          <cell r="B71" t="str">
            <v xml:space="preserve">(1)March and April 2017 have numerous clients with FPL percentage reported as null in MMIS. These clients were not included in this analysis. </v>
          </cell>
        </row>
        <row r="72">
          <cell r="B72" t="str">
            <v>Note: Data reported here may not match data reported elsewhere by the Department based on limiting criteria and the purpose of the report.</v>
          </cell>
        </row>
        <row r="73">
          <cell r="B73" t="str">
            <v>**Data has been suppressed for counties with fewer than 30 clients.  Suppressed data denoted by "NR". The actual values have been included under "UNKNOWN".</v>
          </cell>
        </row>
        <row r="76">
          <cell r="B76" t="str">
            <v>RAE 1</v>
          </cell>
          <cell r="C76">
            <v>88252</v>
          </cell>
          <cell r="D76">
            <v>90500</v>
          </cell>
          <cell r="E76">
            <v>92248</v>
          </cell>
          <cell r="F76">
            <v>93782</v>
          </cell>
          <cell r="G76">
            <v>95235</v>
          </cell>
          <cell r="H76">
            <v>96084</v>
          </cell>
          <cell r="I76">
            <v>96708</v>
          </cell>
          <cell r="J76">
            <v>97806</v>
          </cell>
          <cell r="K76">
            <v>98834</v>
          </cell>
          <cell r="L76">
            <v>100016</v>
          </cell>
          <cell r="M76">
            <v>101192</v>
          </cell>
          <cell r="N76">
            <v>103236</v>
          </cell>
          <cell r="O76">
            <v>105170</v>
          </cell>
          <cell r="P76">
            <v>105898</v>
          </cell>
          <cell r="Q76">
            <v>106735</v>
          </cell>
          <cell r="R76">
            <v>106976</v>
          </cell>
          <cell r="S76">
            <v>107272</v>
          </cell>
          <cell r="T76">
            <v>107059</v>
          </cell>
          <cell r="U76">
            <v>106246</v>
          </cell>
          <cell r="V76">
            <v>107188</v>
          </cell>
          <cell r="W76">
            <v>106329</v>
          </cell>
          <cell r="X76">
            <v>105691</v>
          </cell>
          <cell r="Y76">
            <v>107003</v>
          </cell>
          <cell r="Z76">
            <v>107934</v>
          </cell>
          <cell r="AA76">
            <v>108295</v>
          </cell>
          <cell r="AB76">
            <v>108345</v>
          </cell>
          <cell r="AC76">
            <v>106971</v>
          </cell>
          <cell r="AD76">
            <v>108458</v>
          </cell>
          <cell r="AE76">
            <v>109256</v>
          </cell>
          <cell r="AF76">
            <v>109812</v>
          </cell>
          <cell r="AG76">
            <v>110936</v>
          </cell>
          <cell r="AH76">
            <v>111702</v>
          </cell>
          <cell r="AI76">
            <v>110757</v>
          </cell>
          <cell r="AJ76">
            <v>104994</v>
          </cell>
          <cell r="AK76">
            <v>104866</v>
          </cell>
          <cell r="AL76">
            <v>105930</v>
          </cell>
          <cell r="AM76">
            <v>104686</v>
          </cell>
          <cell r="AN76">
            <v>104637</v>
          </cell>
          <cell r="AO76">
            <v>104401</v>
          </cell>
          <cell r="AP76">
            <v>102853</v>
          </cell>
          <cell r="AQ76">
            <v>102942</v>
          </cell>
          <cell r="AR76">
            <v>103305</v>
          </cell>
          <cell r="AS76">
            <v>103305</v>
          </cell>
          <cell r="AT76">
            <v>103861</v>
          </cell>
          <cell r="AU76">
            <v>104095</v>
          </cell>
          <cell r="AV76">
            <v>102327</v>
          </cell>
          <cell r="AW76">
            <v>100717</v>
          </cell>
          <cell r="AX76">
            <v>100379</v>
          </cell>
          <cell r="AY76">
            <v>99077</v>
          </cell>
          <cell r="AZ76">
            <v>98662</v>
          </cell>
          <cell r="BA76">
            <v>98196</v>
          </cell>
          <cell r="BB76">
            <v>96912</v>
          </cell>
          <cell r="BC76">
            <v>96535</v>
          </cell>
          <cell r="BD76">
            <v>96133</v>
          </cell>
          <cell r="BE76">
            <v>95585</v>
          </cell>
          <cell r="BF76">
            <v>95632</v>
          </cell>
          <cell r="BG76">
            <v>96084</v>
          </cell>
          <cell r="BH76">
            <v>95682</v>
          </cell>
          <cell r="BI76">
            <v>95860</v>
          </cell>
          <cell r="BJ76">
            <v>95188</v>
          </cell>
          <cell r="BK76">
            <v>96628.833333333328</v>
          </cell>
        </row>
        <row r="77">
          <cell r="B77" t="str">
            <v>RAE 2</v>
          </cell>
          <cell r="C77">
            <v>35806</v>
          </cell>
          <cell r="D77">
            <v>36546</v>
          </cell>
          <cell r="E77">
            <v>37326</v>
          </cell>
          <cell r="F77">
            <v>38030</v>
          </cell>
          <cell r="G77">
            <v>38514</v>
          </cell>
          <cell r="H77">
            <v>38679</v>
          </cell>
          <cell r="I77">
            <v>38959</v>
          </cell>
          <cell r="J77">
            <v>39390</v>
          </cell>
          <cell r="K77">
            <v>39696</v>
          </cell>
          <cell r="L77">
            <v>40042</v>
          </cell>
          <cell r="M77">
            <v>40393</v>
          </cell>
          <cell r="N77">
            <v>41113</v>
          </cell>
          <cell r="O77">
            <v>41808</v>
          </cell>
          <cell r="P77">
            <v>42172</v>
          </cell>
          <cell r="Q77">
            <v>42492</v>
          </cell>
          <cell r="R77">
            <v>42848</v>
          </cell>
          <cell r="S77">
            <v>42935</v>
          </cell>
          <cell r="T77">
            <v>42968</v>
          </cell>
          <cell r="U77">
            <v>42373</v>
          </cell>
          <cell r="V77">
            <v>42704</v>
          </cell>
          <cell r="W77">
            <v>42419</v>
          </cell>
          <cell r="X77">
            <v>42004</v>
          </cell>
          <cell r="Y77">
            <v>42477</v>
          </cell>
          <cell r="Z77">
            <v>42584</v>
          </cell>
          <cell r="AA77">
            <v>42600</v>
          </cell>
          <cell r="AB77">
            <v>42678</v>
          </cell>
          <cell r="AC77">
            <v>42380</v>
          </cell>
          <cell r="AD77">
            <v>42853</v>
          </cell>
          <cell r="AE77">
            <v>43108</v>
          </cell>
          <cell r="AF77">
            <v>43104</v>
          </cell>
          <cell r="AG77">
            <v>43325</v>
          </cell>
          <cell r="AH77">
            <v>43659</v>
          </cell>
          <cell r="AI77">
            <v>43044</v>
          </cell>
          <cell r="AJ77">
            <v>40859</v>
          </cell>
          <cell r="AK77">
            <v>40519</v>
          </cell>
          <cell r="AL77">
            <v>40625</v>
          </cell>
          <cell r="AM77">
            <v>40204</v>
          </cell>
          <cell r="AN77">
            <v>40465</v>
          </cell>
          <cell r="AO77">
            <v>40460</v>
          </cell>
          <cell r="AP77">
            <v>39840</v>
          </cell>
          <cell r="AQ77">
            <v>39882</v>
          </cell>
          <cell r="AR77">
            <v>40143</v>
          </cell>
          <cell r="AS77">
            <v>40743</v>
          </cell>
          <cell r="AT77">
            <v>41052</v>
          </cell>
          <cell r="AU77">
            <v>41084</v>
          </cell>
          <cell r="AV77">
            <v>40257</v>
          </cell>
          <cell r="AW77">
            <v>39520</v>
          </cell>
          <cell r="AX77">
            <v>39422</v>
          </cell>
          <cell r="AY77">
            <v>38711</v>
          </cell>
          <cell r="AZ77">
            <v>38694</v>
          </cell>
          <cell r="BA77">
            <v>38564</v>
          </cell>
          <cell r="BB77">
            <v>38225</v>
          </cell>
          <cell r="BC77">
            <v>38363</v>
          </cell>
          <cell r="BD77">
            <v>38274</v>
          </cell>
          <cell r="BE77">
            <v>37985</v>
          </cell>
          <cell r="BF77">
            <v>37989</v>
          </cell>
          <cell r="BG77">
            <v>38311</v>
          </cell>
          <cell r="BH77">
            <v>38192</v>
          </cell>
          <cell r="BI77">
            <v>38228</v>
          </cell>
          <cell r="BJ77">
            <v>37925</v>
          </cell>
          <cell r="BK77">
            <v>38288.416666666664</v>
          </cell>
        </row>
        <row r="78">
          <cell r="B78" t="str">
            <v>RAE 3</v>
          </cell>
          <cell r="C78">
            <v>121424</v>
          </cell>
          <cell r="D78">
            <v>124832</v>
          </cell>
          <cell r="E78">
            <v>127347</v>
          </cell>
          <cell r="F78">
            <v>129394</v>
          </cell>
          <cell r="G78">
            <v>130867</v>
          </cell>
          <cell r="H78">
            <v>131988</v>
          </cell>
          <cell r="I78">
            <v>133192</v>
          </cell>
          <cell r="J78">
            <v>134777</v>
          </cell>
          <cell r="K78">
            <v>136293</v>
          </cell>
          <cell r="L78">
            <v>137460</v>
          </cell>
          <cell r="M78">
            <v>139081</v>
          </cell>
          <cell r="N78">
            <v>141298</v>
          </cell>
          <cell r="O78">
            <v>143379</v>
          </cell>
          <cell r="P78">
            <v>144825</v>
          </cell>
          <cell r="Q78">
            <v>146524</v>
          </cell>
          <cell r="R78">
            <v>147550</v>
          </cell>
          <cell r="S78">
            <v>148517</v>
          </cell>
          <cell r="T78">
            <v>148679</v>
          </cell>
          <cell r="U78">
            <v>145930</v>
          </cell>
          <cell r="V78">
            <v>147009</v>
          </cell>
          <cell r="W78">
            <v>145469</v>
          </cell>
          <cell r="X78">
            <v>143369</v>
          </cell>
          <cell r="Y78">
            <v>145298</v>
          </cell>
          <cell r="Z78">
            <v>145590</v>
          </cell>
          <cell r="AA78">
            <v>146050</v>
          </cell>
          <cell r="AB78">
            <v>146481</v>
          </cell>
          <cell r="AC78">
            <v>144782</v>
          </cell>
          <cell r="AD78">
            <v>147819</v>
          </cell>
          <cell r="AE78">
            <v>149624</v>
          </cell>
          <cell r="AF78">
            <v>151178</v>
          </cell>
          <cell r="AG78">
            <v>153419</v>
          </cell>
          <cell r="AH78">
            <v>155093</v>
          </cell>
          <cell r="AI78">
            <v>153440</v>
          </cell>
          <cell r="AJ78">
            <v>142361</v>
          </cell>
          <cell r="AK78">
            <v>140883</v>
          </cell>
          <cell r="AL78">
            <v>141637</v>
          </cell>
          <cell r="AM78">
            <v>138972</v>
          </cell>
          <cell r="AN78">
            <v>139309</v>
          </cell>
          <cell r="AO78">
            <v>139067</v>
          </cell>
          <cell r="AP78">
            <v>136697</v>
          </cell>
          <cell r="AQ78">
            <v>137545</v>
          </cell>
          <cell r="AR78">
            <v>139130</v>
          </cell>
          <cell r="AS78">
            <v>141390</v>
          </cell>
          <cell r="AT78">
            <v>143222</v>
          </cell>
          <cell r="AU78">
            <v>144463</v>
          </cell>
          <cell r="AV78">
            <v>141297</v>
          </cell>
          <cell r="AW78">
            <v>138584</v>
          </cell>
          <cell r="AX78">
            <v>137836</v>
          </cell>
          <cell r="AY78">
            <v>135148</v>
          </cell>
          <cell r="AZ78">
            <v>135013</v>
          </cell>
          <cell r="BA78">
            <v>135983</v>
          </cell>
          <cell r="BB78">
            <v>133140</v>
          </cell>
          <cell r="BC78">
            <v>133530</v>
          </cell>
          <cell r="BD78">
            <v>133334</v>
          </cell>
          <cell r="BE78">
            <v>132095</v>
          </cell>
          <cell r="BF78">
            <v>132508</v>
          </cell>
          <cell r="BG78">
            <v>133461</v>
          </cell>
          <cell r="BH78">
            <v>132742</v>
          </cell>
          <cell r="BI78">
            <v>133098</v>
          </cell>
          <cell r="BJ78">
            <v>132080</v>
          </cell>
          <cell r="BK78">
            <v>133511</v>
          </cell>
        </row>
        <row r="79">
          <cell r="B79" t="str">
            <v>RAE 4</v>
          </cell>
          <cell r="C79">
            <v>63897</v>
          </cell>
          <cell r="D79">
            <v>64992</v>
          </cell>
          <cell r="E79">
            <v>66038</v>
          </cell>
          <cell r="F79">
            <v>66837</v>
          </cell>
          <cell r="G79">
            <v>67566</v>
          </cell>
          <cell r="H79">
            <v>68062</v>
          </cell>
          <cell r="I79">
            <v>68484</v>
          </cell>
          <cell r="J79">
            <v>69123</v>
          </cell>
          <cell r="K79">
            <v>69826</v>
          </cell>
          <cell r="L79">
            <v>70363</v>
          </cell>
          <cell r="M79">
            <v>71102</v>
          </cell>
          <cell r="N79">
            <v>72033</v>
          </cell>
          <cell r="O79">
            <v>72913</v>
          </cell>
          <cell r="P79">
            <v>73452</v>
          </cell>
          <cell r="Q79">
            <v>73945</v>
          </cell>
          <cell r="R79">
            <v>74615</v>
          </cell>
          <cell r="S79">
            <v>75042</v>
          </cell>
          <cell r="T79">
            <v>75323</v>
          </cell>
          <cell r="U79">
            <v>74869</v>
          </cell>
          <cell r="V79">
            <v>75210</v>
          </cell>
          <cell r="W79">
            <v>74936</v>
          </cell>
          <cell r="X79">
            <v>74689</v>
          </cell>
          <cell r="Y79">
            <v>75356</v>
          </cell>
          <cell r="Z79">
            <v>75724</v>
          </cell>
          <cell r="AA79">
            <v>75830</v>
          </cell>
          <cell r="AB79">
            <v>75869</v>
          </cell>
          <cell r="AC79">
            <v>75633</v>
          </cell>
          <cell r="AD79">
            <v>76367</v>
          </cell>
          <cell r="AE79">
            <v>76926</v>
          </cell>
          <cell r="AF79">
            <v>77217</v>
          </cell>
          <cell r="AG79">
            <v>77707</v>
          </cell>
          <cell r="AH79">
            <v>78228</v>
          </cell>
          <cell r="AI79">
            <v>77737</v>
          </cell>
          <cell r="AJ79">
            <v>75138</v>
          </cell>
          <cell r="AK79">
            <v>74895</v>
          </cell>
          <cell r="AL79">
            <v>75114</v>
          </cell>
          <cell r="AM79">
            <v>75006</v>
          </cell>
          <cell r="AN79">
            <v>74962</v>
          </cell>
          <cell r="AO79">
            <v>74911</v>
          </cell>
          <cell r="AP79">
            <v>74372</v>
          </cell>
          <cell r="AQ79">
            <v>74417</v>
          </cell>
          <cell r="AR79">
            <v>74741</v>
          </cell>
          <cell r="AS79">
            <v>75354</v>
          </cell>
          <cell r="AT79">
            <v>75746</v>
          </cell>
          <cell r="AU79">
            <v>75700</v>
          </cell>
          <cell r="AV79">
            <v>74679</v>
          </cell>
          <cell r="AW79">
            <v>73778</v>
          </cell>
          <cell r="AX79">
            <v>73493</v>
          </cell>
          <cell r="AY79">
            <v>72461</v>
          </cell>
          <cell r="AZ79">
            <v>72114</v>
          </cell>
          <cell r="BA79">
            <v>71798</v>
          </cell>
          <cell r="BB79">
            <v>71064</v>
          </cell>
          <cell r="BC79">
            <v>70177</v>
          </cell>
          <cell r="BD79">
            <v>69724</v>
          </cell>
          <cell r="BE79">
            <v>69360</v>
          </cell>
          <cell r="BF79">
            <v>69299</v>
          </cell>
          <cell r="BG79">
            <v>69411</v>
          </cell>
          <cell r="BH79">
            <v>69335</v>
          </cell>
          <cell r="BI79">
            <v>69181</v>
          </cell>
          <cell r="BJ79">
            <v>68754</v>
          </cell>
          <cell r="BK79">
            <v>70223.166666666672</v>
          </cell>
        </row>
        <row r="80">
          <cell r="B80" t="str">
            <v>RAE 5</v>
          </cell>
          <cell r="C80">
            <v>93131</v>
          </cell>
          <cell r="D80">
            <v>95627</v>
          </cell>
          <cell r="E80">
            <v>97157</v>
          </cell>
          <cell r="F80">
            <v>98570</v>
          </cell>
          <cell r="G80">
            <v>99445</v>
          </cell>
          <cell r="H80">
            <v>100508</v>
          </cell>
          <cell r="I80">
            <v>101146</v>
          </cell>
          <cell r="J80">
            <v>102282</v>
          </cell>
          <cell r="K80">
            <v>102983</v>
          </cell>
          <cell r="L80">
            <v>103626</v>
          </cell>
          <cell r="M80">
            <v>104493</v>
          </cell>
          <cell r="N80">
            <v>105896</v>
          </cell>
          <cell r="O80">
            <v>107297</v>
          </cell>
          <cell r="P80">
            <v>107938</v>
          </cell>
          <cell r="Q80">
            <v>108706</v>
          </cell>
          <cell r="R80">
            <v>109391</v>
          </cell>
          <cell r="S80">
            <v>110029</v>
          </cell>
          <cell r="T80">
            <v>110438</v>
          </cell>
          <cell r="U80">
            <v>109700</v>
          </cell>
          <cell r="V80">
            <v>110517</v>
          </cell>
          <cell r="W80">
            <v>109186</v>
          </cell>
          <cell r="X80">
            <v>108089</v>
          </cell>
          <cell r="Y80">
            <v>109279</v>
          </cell>
          <cell r="Z80">
            <v>109269</v>
          </cell>
          <cell r="AA80">
            <v>109652</v>
          </cell>
          <cell r="AB80">
            <v>110227</v>
          </cell>
          <cell r="AC80">
            <v>108756</v>
          </cell>
          <cell r="AD80">
            <v>110651</v>
          </cell>
          <cell r="AE80">
            <v>111714</v>
          </cell>
          <cell r="AF80">
            <v>112740</v>
          </cell>
          <cell r="AG80">
            <v>114476</v>
          </cell>
          <cell r="AH80">
            <v>115637</v>
          </cell>
          <cell r="AI80">
            <v>114787</v>
          </cell>
          <cell r="AJ80">
            <v>108269</v>
          </cell>
          <cell r="AK80">
            <v>108027</v>
          </cell>
          <cell r="AL80">
            <v>108490</v>
          </cell>
          <cell r="AM80">
            <v>107244</v>
          </cell>
          <cell r="AN80">
            <v>107645</v>
          </cell>
          <cell r="AO80">
            <v>107429</v>
          </cell>
          <cell r="AP80">
            <v>105678</v>
          </cell>
          <cell r="AQ80">
            <v>105857</v>
          </cell>
          <cell r="AR80">
            <v>106466</v>
          </cell>
          <cell r="AS80">
            <v>106795</v>
          </cell>
          <cell r="AT80">
            <v>108046</v>
          </cell>
          <cell r="AU80">
            <v>108687</v>
          </cell>
          <cell r="AV80">
            <v>106666</v>
          </cell>
          <cell r="AW80">
            <v>104367</v>
          </cell>
          <cell r="AX80">
            <v>103196</v>
          </cell>
          <cell r="AY80">
            <v>100300</v>
          </cell>
          <cell r="AZ80">
            <v>99429</v>
          </cell>
          <cell r="BA80">
            <v>100255</v>
          </cell>
          <cell r="BB80">
            <v>99481</v>
          </cell>
          <cell r="BC80">
            <v>100017</v>
          </cell>
          <cell r="BD80">
            <v>100087</v>
          </cell>
          <cell r="BE80">
            <v>99679</v>
          </cell>
          <cell r="BF80">
            <v>100174</v>
          </cell>
          <cell r="BG80">
            <v>100929</v>
          </cell>
          <cell r="BH80">
            <v>100385</v>
          </cell>
          <cell r="BI80">
            <v>100126</v>
          </cell>
          <cell r="BJ80">
            <v>98654</v>
          </cell>
          <cell r="BK80">
            <v>99959.666666666672</v>
          </cell>
        </row>
        <row r="81">
          <cell r="B81" t="str">
            <v>RAE 6</v>
          </cell>
          <cell r="C81">
            <v>73372</v>
          </cell>
          <cell r="D81">
            <v>75736</v>
          </cell>
          <cell r="E81">
            <v>77056</v>
          </cell>
          <cell r="F81">
            <v>78109</v>
          </cell>
          <cell r="G81">
            <v>78964</v>
          </cell>
          <cell r="H81">
            <v>79559</v>
          </cell>
          <cell r="I81">
            <v>80119</v>
          </cell>
          <cell r="J81">
            <v>81033</v>
          </cell>
          <cell r="K81">
            <v>81737</v>
          </cell>
          <cell r="L81">
            <v>82735</v>
          </cell>
          <cell r="M81">
            <v>83606</v>
          </cell>
          <cell r="N81">
            <v>85204</v>
          </cell>
          <cell r="O81">
            <v>86453</v>
          </cell>
          <cell r="P81">
            <v>87342</v>
          </cell>
          <cell r="Q81">
            <v>87994</v>
          </cell>
          <cell r="R81">
            <v>88252</v>
          </cell>
          <cell r="S81">
            <v>88634</v>
          </cell>
          <cell r="T81">
            <v>88682</v>
          </cell>
          <cell r="U81">
            <v>87348</v>
          </cell>
          <cell r="V81">
            <v>88027</v>
          </cell>
          <cell r="W81">
            <v>87232</v>
          </cell>
          <cell r="X81">
            <v>86489</v>
          </cell>
          <cell r="Y81">
            <v>87747</v>
          </cell>
          <cell r="Z81">
            <v>88467</v>
          </cell>
          <cell r="AA81">
            <v>88648</v>
          </cell>
          <cell r="AB81">
            <v>88867</v>
          </cell>
          <cell r="AC81">
            <v>87128</v>
          </cell>
          <cell r="AD81">
            <v>88493</v>
          </cell>
          <cell r="AE81">
            <v>89290</v>
          </cell>
          <cell r="AF81">
            <v>89930</v>
          </cell>
          <cell r="AG81">
            <v>91020</v>
          </cell>
          <cell r="AH81">
            <v>91796</v>
          </cell>
          <cell r="AI81">
            <v>90800</v>
          </cell>
          <cell r="AJ81">
            <v>84854</v>
          </cell>
          <cell r="AK81">
            <v>84399</v>
          </cell>
          <cell r="AL81">
            <v>84970</v>
          </cell>
          <cell r="AM81">
            <v>83753</v>
          </cell>
          <cell r="AN81">
            <v>83587</v>
          </cell>
          <cell r="AO81">
            <v>83301</v>
          </cell>
          <cell r="AP81">
            <v>81923</v>
          </cell>
          <cell r="AQ81">
            <v>81849</v>
          </cell>
          <cell r="AR81">
            <v>82339</v>
          </cell>
          <cell r="AS81">
            <v>82597</v>
          </cell>
          <cell r="AT81">
            <v>83267</v>
          </cell>
          <cell r="AU81">
            <v>83912</v>
          </cell>
          <cell r="AV81">
            <v>82878</v>
          </cell>
          <cell r="AW81">
            <v>81494</v>
          </cell>
          <cell r="AX81">
            <v>81152</v>
          </cell>
          <cell r="AY81">
            <v>79608</v>
          </cell>
          <cell r="AZ81">
            <v>79551</v>
          </cell>
          <cell r="BA81">
            <v>79718</v>
          </cell>
          <cell r="BB81">
            <v>78778</v>
          </cell>
          <cell r="BC81">
            <v>78659</v>
          </cell>
          <cell r="BD81">
            <v>78598</v>
          </cell>
          <cell r="BE81">
            <v>77909</v>
          </cell>
          <cell r="BF81">
            <v>78071</v>
          </cell>
          <cell r="BG81">
            <v>78419</v>
          </cell>
          <cell r="BH81">
            <v>77715</v>
          </cell>
          <cell r="BI81">
            <v>77451</v>
          </cell>
          <cell r="BJ81">
            <v>76913</v>
          </cell>
          <cell r="BK81">
            <v>78449.166666666672</v>
          </cell>
        </row>
        <row r="82">
          <cell r="B82" t="str">
            <v>RAE 7</v>
          </cell>
          <cell r="C82">
            <v>79418</v>
          </cell>
          <cell r="D82">
            <v>81635</v>
          </cell>
          <cell r="E82">
            <v>83751</v>
          </cell>
          <cell r="F82">
            <v>85479</v>
          </cell>
          <cell r="G82">
            <v>86896</v>
          </cell>
          <cell r="H82">
            <v>87954</v>
          </cell>
          <cell r="I82">
            <v>89348</v>
          </cell>
          <cell r="J82">
            <v>90860</v>
          </cell>
          <cell r="K82">
            <v>92667</v>
          </cell>
          <cell r="L82">
            <v>94199</v>
          </cell>
          <cell r="M82">
            <v>95661</v>
          </cell>
          <cell r="N82">
            <v>97601</v>
          </cell>
          <cell r="O82">
            <v>99188</v>
          </cell>
          <cell r="P82">
            <v>100310</v>
          </cell>
          <cell r="Q82">
            <v>101861</v>
          </cell>
          <cell r="R82">
            <v>102896</v>
          </cell>
          <cell r="S82">
            <v>103613</v>
          </cell>
          <cell r="T82">
            <v>104106</v>
          </cell>
          <cell r="U82">
            <v>103150</v>
          </cell>
          <cell r="V82">
            <v>104232</v>
          </cell>
          <cell r="W82">
            <v>103573</v>
          </cell>
          <cell r="X82">
            <v>103039</v>
          </cell>
          <cell r="Y82">
            <v>104307</v>
          </cell>
          <cell r="Z82">
            <v>104404</v>
          </cell>
          <cell r="AA82">
            <v>104738</v>
          </cell>
          <cell r="AB82">
            <v>105149</v>
          </cell>
          <cell r="AC82">
            <v>104533</v>
          </cell>
          <cell r="AD82">
            <v>106244</v>
          </cell>
          <cell r="AE82">
            <v>107499</v>
          </cell>
          <cell r="AF82">
            <v>108382</v>
          </cell>
          <cell r="AG82">
            <v>109860</v>
          </cell>
          <cell r="AH82">
            <v>110958</v>
          </cell>
          <cell r="AI82">
            <v>110219</v>
          </cell>
          <cell r="AJ82">
            <v>104658</v>
          </cell>
          <cell r="AK82">
            <v>104612</v>
          </cell>
          <cell r="AL82">
            <v>105466</v>
          </cell>
          <cell r="AM82">
            <v>104613</v>
          </cell>
          <cell r="AN82">
            <v>104902</v>
          </cell>
          <cell r="AO82">
            <v>104688</v>
          </cell>
          <cell r="AP82">
            <v>103485</v>
          </cell>
          <cell r="AQ82">
            <v>103871</v>
          </cell>
          <cell r="AR82">
            <v>104925</v>
          </cell>
          <cell r="AS82">
            <v>105543</v>
          </cell>
          <cell r="AT82">
            <v>106503</v>
          </cell>
          <cell r="AU82">
            <v>107161</v>
          </cell>
          <cell r="AV82">
            <v>105903</v>
          </cell>
          <cell r="AW82">
            <v>104455</v>
          </cell>
          <cell r="AX82">
            <v>104089</v>
          </cell>
          <cell r="AY82">
            <v>101403</v>
          </cell>
          <cell r="AZ82">
            <v>99111</v>
          </cell>
          <cell r="BA82">
            <v>95273</v>
          </cell>
          <cell r="BB82">
            <v>93819</v>
          </cell>
          <cell r="BC82">
            <v>94547</v>
          </cell>
          <cell r="BD82">
            <v>94435</v>
          </cell>
          <cell r="BE82">
            <v>94171</v>
          </cell>
          <cell r="BF82">
            <v>94641</v>
          </cell>
          <cell r="BG82">
            <v>95110</v>
          </cell>
          <cell r="BH82">
            <v>94471</v>
          </cell>
          <cell r="BI82">
            <v>94433</v>
          </cell>
          <cell r="BJ82">
            <v>93010</v>
          </cell>
          <cell r="BK82">
            <v>95368.666666666672</v>
          </cell>
        </row>
      </sheetData>
      <sheetData sheetId="4"/>
      <sheetData sheetId="5"/>
      <sheetData sheetId="6">
        <row r="2">
          <cell r="B2" t="str">
            <v>CHP+ Enrollees ages 0-18</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Y_LVL"/>
    </sheetNames>
    <sheetDataSet>
      <sheetData sheetId="0">
        <row r="1">
          <cell r="A1" t="str">
            <v>county</v>
          </cell>
          <cell r="B1" t="str">
            <v>undocumented</v>
          </cell>
          <cell r="C1" t="str">
            <v>undoc_unin</v>
          </cell>
          <cell r="D1" t="str">
            <v>uninsured</v>
          </cell>
          <cell r="E1" t="str">
            <v>medicaid_ebne</v>
          </cell>
          <cell r="F1" t="str">
            <v>taxcredit_ebne</v>
          </cell>
          <cell r="G1" t="str">
            <v>chp_ebne</v>
          </cell>
          <cell r="H1" t="str">
            <v>adult_medicaid_ebne</v>
          </cell>
          <cell r="I1" t="str">
            <v>adult_taxcredit_ebne</v>
          </cell>
          <cell r="J1" t="str">
            <v>child_medicaid_ebne</v>
          </cell>
          <cell r="K1" t="str">
            <v>child_taxcredit_ebne</v>
          </cell>
          <cell r="L1" t="str">
            <v>child_chp_ebne</v>
          </cell>
        </row>
        <row r="2">
          <cell r="A2" t="str">
            <v>ADAMS</v>
          </cell>
          <cell r="B2">
            <v>28016.900390952491</v>
          </cell>
          <cell r="C2">
            <v>11582.68436116002</v>
          </cell>
          <cell r="D2">
            <v>49333.568693681897</v>
          </cell>
          <cell r="E2">
            <v>10787.490892009348</v>
          </cell>
          <cell r="F2">
            <v>21388.264435743036</v>
          </cell>
          <cell r="G2">
            <v>1160.9433981949626</v>
          </cell>
          <cell r="H2">
            <v>8759.9555096711319</v>
          </cell>
          <cell r="I2">
            <v>19179.751667271081</v>
          </cell>
          <cell r="J2">
            <v>2027.5353823382127</v>
          </cell>
          <cell r="K2">
            <v>2208.5127684719541</v>
          </cell>
          <cell r="L2">
            <v>1160.9433981949626</v>
          </cell>
          <cell r="M2">
            <v>319562.8176795707</v>
          </cell>
          <cell r="N2">
            <v>459475.60761787271</v>
          </cell>
          <cell r="O2">
            <v>7140.5110199066057</v>
          </cell>
        </row>
        <row r="3">
          <cell r="A3" t="str">
            <v>ALAMOSA</v>
          </cell>
          <cell r="B3">
            <v>289.41277075272245</v>
          </cell>
          <cell r="C3">
            <v>220.10156966771709</v>
          </cell>
          <cell r="D3">
            <v>1375.1342295265067</v>
          </cell>
          <cell r="E3">
            <v>374.8965854242291</v>
          </cell>
          <cell r="F3">
            <v>493.49575172523834</v>
          </cell>
          <cell r="G3">
            <v>80.092943476006212</v>
          </cell>
          <cell r="H3">
            <v>327.1488691212254</v>
          </cell>
          <cell r="I3">
            <v>493.49575172523834</v>
          </cell>
          <cell r="J3">
            <v>47.747716303003706</v>
          </cell>
          <cell r="K3">
            <v>0</v>
          </cell>
          <cell r="L3">
            <v>80.092943476006212</v>
          </cell>
          <cell r="M3">
            <v>8705.6408811679757</v>
          </cell>
          <cell r="N3">
            <v>12799.622491922293</v>
          </cell>
          <cell r="O3">
            <v>177.7447245602138</v>
          </cell>
        </row>
        <row r="4">
          <cell r="A4" t="str">
            <v>ARAPAHOE</v>
          </cell>
          <cell r="B4">
            <v>25839.488028821848</v>
          </cell>
          <cell r="C4">
            <v>13514.541789846153</v>
          </cell>
          <cell r="D4">
            <v>56174.087683596728</v>
          </cell>
          <cell r="E4">
            <v>12443.286099526213</v>
          </cell>
          <cell r="F4">
            <v>19920.620392752433</v>
          </cell>
          <cell r="G4">
            <v>2012.1087835586245</v>
          </cell>
          <cell r="H4">
            <v>9759.3706543723129</v>
          </cell>
          <cell r="I4">
            <v>16733.173489307712</v>
          </cell>
          <cell r="J4">
            <v>2683.9154451538989</v>
          </cell>
          <cell r="K4">
            <v>3187.4469034447206</v>
          </cell>
          <cell r="L4">
            <v>2012.1087835586245</v>
          </cell>
          <cell r="M4">
            <v>399193.9561251835</v>
          </cell>
          <cell r="N4">
            <v>557231.44874301215</v>
          </cell>
          <cell r="O4">
            <v>10278.816010130242</v>
          </cell>
        </row>
        <row r="5">
          <cell r="A5" t="str">
            <v>ARCHULETA</v>
          </cell>
          <cell r="B5">
            <v>34.163121159033395</v>
          </cell>
          <cell r="C5">
            <v>20.16184199549512</v>
          </cell>
          <cell r="D5">
            <v>1070.5938099607908</v>
          </cell>
          <cell r="E5">
            <v>260.53580267512024</v>
          </cell>
          <cell r="F5">
            <v>519.27944161730761</v>
          </cell>
          <cell r="G5">
            <v>20.049831762186813</v>
          </cell>
          <cell r="H5">
            <v>208.22702372014126</v>
          </cell>
          <cell r="I5">
            <v>473.01921526097715</v>
          </cell>
          <cell r="J5">
            <v>52.308778954979005</v>
          </cell>
          <cell r="K5">
            <v>46.260226356330463</v>
          </cell>
          <cell r="L5">
            <v>20.049831762186813</v>
          </cell>
          <cell r="M5">
            <v>7670.7968076527341</v>
          </cell>
          <cell r="N5">
            <v>10209.844776285419</v>
          </cell>
          <cell r="O5">
            <v>144.49320096771501</v>
          </cell>
        </row>
        <row r="6">
          <cell r="A6" t="str">
            <v>BACA</v>
          </cell>
          <cell r="B6">
            <v>70.98061350672144</v>
          </cell>
          <cell r="C6">
            <v>53.981530974510349</v>
          </cell>
          <cell r="D6">
            <v>337.26179743906818</v>
          </cell>
          <cell r="E6">
            <v>91.946148629781803</v>
          </cell>
          <cell r="F6">
            <v>121.03346762934301</v>
          </cell>
          <cell r="G6">
            <v>19.643384259443934</v>
          </cell>
          <cell r="H6">
            <v>80.23566955203637</v>
          </cell>
          <cell r="I6">
            <v>121.03346762934301</v>
          </cell>
          <cell r="J6">
            <v>11.710479077745422</v>
          </cell>
          <cell r="K6">
            <v>0</v>
          </cell>
          <cell r="L6">
            <v>19.643384259443934</v>
          </cell>
          <cell r="M6">
            <v>2135.122541784674</v>
          </cell>
          <cell r="N6">
            <v>3139.2016833539428</v>
          </cell>
          <cell r="O6">
            <v>43.593202760381345</v>
          </cell>
        </row>
        <row r="7">
          <cell r="A7" t="str">
            <v>BENT</v>
          </cell>
          <cell r="B7">
            <v>273.08998269911865</v>
          </cell>
          <cell r="C7">
            <v>139.28236668810405</v>
          </cell>
          <cell r="D7">
            <v>898.62439877172801</v>
          </cell>
          <cell r="E7">
            <v>134.80837688747181</v>
          </cell>
          <cell r="F7">
            <v>233.1184159276805</v>
          </cell>
          <cell r="G7">
            <v>37.734571871122021</v>
          </cell>
          <cell r="H7">
            <v>106.49273091241768</v>
          </cell>
          <cell r="I7">
            <v>146.81750740495838</v>
          </cell>
          <cell r="J7">
            <v>28.315645975054121</v>
          </cell>
          <cell r="K7">
            <v>86.300908522722125</v>
          </cell>
          <cell r="L7">
            <v>37.734571871122021</v>
          </cell>
          <cell r="M7">
            <v>3820.7284214530928</v>
          </cell>
          <cell r="N7">
            <v>5375.9696917544543</v>
          </cell>
          <cell r="O7">
            <v>168.30443210536328</v>
          </cell>
        </row>
        <row r="8">
          <cell r="A8" t="str">
            <v>BOULDER</v>
          </cell>
          <cell r="B8">
            <v>8294.8303464422825</v>
          </cell>
          <cell r="C8">
            <v>2571.4838388207731</v>
          </cell>
          <cell r="D8">
            <v>17926.960321071827</v>
          </cell>
          <cell r="E8">
            <v>2773.268581927714</v>
          </cell>
          <cell r="F8">
            <v>7573.5230016947025</v>
          </cell>
          <cell r="G8">
            <v>862.43036888411143</v>
          </cell>
          <cell r="H8">
            <v>2502.056480128168</v>
          </cell>
          <cell r="I8">
            <v>7038.3921602580749</v>
          </cell>
          <cell r="J8">
            <v>271.21210179954574</v>
          </cell>
          <cell r="K8">
            <v>535.13084143662854</v>
          </cell>
          <cell r="L8">
            <v>862.43036888411143</v>
          </cell>
          <cell r="M8">
            <v>221671.08742242295</v>
          </cell>
          <cell r="N8">
            <v>296153.31553468842</v>
          </cell>
          <cell r="O8">
            <v>2550.2704214823993</v>
          </cell>
        </row>
        <row r="9">
          <cell r="A9" t="str">
            <v>BROOMFIELD</v>
          </cell>
          <cell r="B9">
            <v>1031.7970128828254</v>
          </cell>
          <cell r="C9">
            <v>321.14826600046644</v>
          </cell>
          <cell r="D9">
            <v>3363.1460593640445</v>
          </cell>
          <cell r="E9">
            <v>350.51113736532852</v>
          </cell>
          <cell r="F9">
            <v>1820.1572102420109</v>
          </cell>
          <cell r="G9">
            <v>455.52857995316072</v>
          </cell>
          <cell r="H9">
            <v>336.79583867746851</v>
          </cell>
          <cell r="I9">
            <v>1681.7384864445498</v>
          </cell>
          <cell r="J9">
            <v>13.715298687859947</v>
          </cell>
          <cell r="K9">
            <v>138.41872379746081</v>
          </cell>
          <cell r="L9">
            <v>455.52857995316072</v>
          </cell>
          <cell r="M9">
            <v>42403.494144770099</v>
          </cell>
          <cell r="N9">
            <v>59270.632151131831</v>
          </cell>
          <cell r="O9">
            <v>754.5653614906355</v>
          </cell>
        </row>
        <row r="10">
          <cell r="A10" t="str">
            <v>CHAFFEE</v>
          </cell>
          <cell r="B10">
            <v>126.47657454517423</v>
          </cell>
          <cell r="C10">
            <v>126.47657454517423</v>
          </cell>
          <cell r="D10">
            <v>2744.2156086185632</v>
          </cell>
          <cell r="E10">
            <v>210.05064754856616</v>
          </cell>
          <cell r="F10">
            <v>417.01231498612395</v>
          </cell>
          <cell r="G10">
            <v>91.296523280912737</v>
          </cell>
          <cell r="H10">
            <v>158.052815679926</v>
          </cell>
          <cell r="I10">
            <v>417.01231498612395</v>
          </cell>
          <cell r="J10">
            <v>51.997831868640148</v>
          </cell>
          <cell r="K10">
            <v>0</v>
          </cell>
          <cell r="L10">
            <v>91.296523280912737</v>
          </cell>
          <cell r="M10">
            <v>10769.214327012027</v>
          </cell>
          <cell r="N10">
            <v>13629.266689793401</v>
          </cell>
          <cell r="O10">
            <v>157.19476564909036</v>
          </cell>
        </row>
        <row r="11">
          <cell r="A11" t="str">
            <v>CHEYENNE</v>
          </cell>
          <cell r="B11">
            <v>77.149285772516052</v>
          </cell>
          <cell r="C11">
            <v>39.347965108379604</v>
          </cell>
          <cell r="D11">
            <v>253.86588646636289</v>
          </cell>
          <cell r="E11">
            <v>38.084040616309927</v>
          </cell>
          <cell r="F11">
            <v>65.857118270998825</v>
          </cell>
          <cell r="G11">
            <v>10.660205255482385</v>
          </cell>
          <cell r="H11">
            <v>30.084729028342647</v>
          </cell>
          <cell r="I11">
            <v>41.476680042391685</v>
          </cell>
          <cell r="J11">
            <v>7.9993115879672816</v>
          </cell>
          <cell r="K11">
            <v>24.38043822860714</v>
          </cell>
          <cell r="L11">
            <v>10.660205255482385</v>
          </cell>
          <cell r="M11">
            <v>1079.37488564208</v>
          </cell>
          <cell r="N11">
            <v>1518.7383219050896</v>
          </cell>
          <cell r="O11">
            <v>47.546843721410518</v>
          </cell>
        </row>
        <row r="12">
          <cell r="A12" t="str">
            <v>CLEAR CREEK</v>
          </cell>
          <cell r="B12">
            <v>7.0145661811272948</v>
          </cell>
          <cell r="C12">
            <v>0</v>
          </cell>
          <cell r="D12">
            <v>354.68524382520582</v>
          </cell>
          <cell r="E12">
            <v>39.749208359721337</v>
          </cell>
          <cell r="F12">
            <v>114.30145661811272</v>
          </cell>
          <cell r="G12">
            <v>0</v>
          </cell>
          <cell r="H12">
            <v>39.749208359721337</v>
          </cell>
          <cell r="I12">
            <v>98.923369221025965</v>
          </cell>
          <cell r="J12">
            <v>0</v>
          </cell>
          <cell r="K12">
            <v>15.378087397086762</v>
          </cell>
          <cell r="L12">
            <v>0</v>
          </cell>
          <cell r="M12">
            <v>5910.3115896136787</v>
          </cell>
          <cell r="N12">
            <v>7848.9398353388215</v>
          </cell>
          <cell r="O12">
            <v>83.635212159594673</v>
          </cell>
        </row>
        <row r="13">
          <cell r="A13" t="str">
            <v>CONEJOS</v>
          </cell>
          <cell r="B13">
            <v>154.70325900514581</v>
          </cell>
          <cell r="C13">
            <v>117.65351629502574</v>
          </cell>
          <cell r="D13">
            <v>735.06689536878218</v>
          </cell>
          <cell r="E13">
            <v>200.39794168096057</v>
          </cell>
          <cell r="F13">
            <v>263.79416809605493</v>
          </cell>
          <cell r="G13">
            <v>42.813036020583191</v>
          </cell>
          <cell r="H13">
            <v>174.87478559176674</v>
          </cell>
          <cell r="I13">
            <v>263.79416809605493</v>
          </cell>
          <cell r="J13">
            <v>25.523156089193826</v>
          </cell>
          <cell r="K13">
            <v>0</v>
          </cell>
          <cell r="L13">
            <v>42.813036020583191</v>
          </cell>
          <cell r="M13">
            <v>4653.5300171526587</v>
          </cell>
          <cell r="N13">
            <v>6841.9348198970847</v>
          </cell>
          <cell r="O13">
            <v>95.012006861063469</v>
          </cell>
        </row>
        <row r="14">
          <cell r="A14" t="str">
            <v>COSTILLA</v>
          </cell>
          <cell r="B14">
            <v>66.033706968766211</v>
          </cell>
          <cell r="C14">
            <v>50.219354581355461</v>
          </cell>
          <cell r="D14">
            <v>313.75675136622925</v>
          </cell>
          <cell r="E14">
            <v>85.53807491323947</v>
          </cell>
          <cell r="F14">
            <v>112.59818899836452</v>
          </cell>
          <cell r="G14">
            <v>18.274362758785752</v>
          </cell>
          <cell r="H14">
            <v>74.643743268578731</v>
          </cell>
          <cell r="I14">
            <v>112.59818899836452</v>
          </cell>
          <cell r="J14">
            <v>10.894331644660737</v>
          </cell>
          <cell r="K14">
            <v>0</v>
          </cell>
          <cell r="L14">
            <v>18.274362758785752</v>
          </cell>
          <cell r="M14">
            <v>1986.3178028640953</v>
          </cell>
          <cell r="N14">
            <v>2920.4188838804903</v>
          </cell>
          <cell r="O14">
            <v>40.555028122382225</v>
          </cell>
        </row>
        <row r="15">
          <cell r="A15" t="str">
            <v>CROWLEY</v>
          </cell>
          <cell r="B15">
            <v>244.6842543863622</v>
          </cell>
          <cell r="C15">
            <v>124.79477169177257</v>
          </cell>
          <cell r="D15">
            <v>805.15308109674902</v>
          </cell>
          <cell r="E15">
            <v>120.78614842525748</v>
          </cell>
          <cell r="F15">
            <v>208.87037020262866</v>
          </cell>
          <cell r="G15">
            <v>33.809572550475998</v>
          </cell>
          <cell r="H15">
            <v>95.415782751655357</v>
          </cell>
          <cell r="I15">
            <v>131.54613719327168</v>
          </cell>
          <cell r="J15">
            <v>25.370365673602116</v>
          </cell>
          <cell r="K15">
            <v>77.324233009356973</v>
          </cell>
          <cell r="L15">
            <v>33.809572550475998</v>
          </cell>
          <cell r="M15">
            <v>3423.311524560911</v>
          </cell>
          <cell r="N15">
            <v>4816.7828150617306</v>
          </cell>
          <cell r="O15">
            <v>150.79807788114022</v>
          </cell>
        </row>
        <row r="16">
          <cell r="A16" t="str">
            <v>CUSTER</v>
          </cell>
          <cell r="B16">
            <v>30.218306737588652</v>
          </cell>
          <cell r="C16">
            <v>30.218306737588652</v>
          </cell>
          <cell r="D16">
            <v>655.65935283687941</v>
          </cell>
          <cell r="E16">
            <v>50.186170212765958</v>
          </cell>
          <cell r="F16">
            <v>99.634308510638292</v>
          </cell>
          <cell r="G16">
            <v>21.812943262411348</v>
          </cell>
          <cell r="H16">
            <v>37.762632978723403</v>
          </cell>
          <cell r="I16">
            <v>99.634308510638292</v>
          </cell>
          <cell r="J16">
            <v>12.423537234042554</v>
          </cell>
          <cell r="K16">
            <v>0</v>
          </cell>
          <cell r="L16">
            <v>21.812943262411348</v>
          </cell>
          <cell r="M16">
            <v>2573.0252659574467</v>
          </cell>
          <cell r="N16">
            <v>3256.3608156028367</v>
          </cell>
          <cell r="O16">
            <v>37.557624113475178</v>
          </cell>
        </row>
        <row r="17">
          <cell r="A17" t="str">
            <v>DELTA</v>
          </cell>
          <cell r="B17">
            <v>674.66656193543326</v>
          </cell>
          <cell r="C17">
            <v>258.62218207524938</v>
          </cell>
          <cell r="D17">
            <v>3641.9838190244286</v>
          </cell>
          <cell r="E17">
            <v>835.1277982876444</v>
          </cell>
          <cell r="F17">
            <v>1155.4424632786113</v>
          </cell>
          <cell r="G17">
            <v>395.37891760270207</v>
          </cell>
          <cell r="H17">
            <v>597.17107846987665</v>
          </cell>
          <cell r="I17">
            <v>1141.4628858691383</v>
          </cell>
          <cell r="J17">
            <v>237.95671981776766</v>
          </cell>
          <cell r="K17">
            <v>13.97957740947294</v>
          </cell>
          <cell r="L17">
            <v>395.37891760270207</v>
          </cell>
          <cell r="M17">
            <v>17494.833320241931</v>
          </cell>
          <cell r="N17">
            <v>24499.513313958054</v>
          </cell>
          <cell r="O17">
            <v>740.30979498861052</v>
          </cell>
        </row>
        <row r="18">
          <cell r="A18" t="str">
            <v>DENVER</v>
          </cell>
          <cell r="B18">
            <v>29236.326840543577</v>
          </cell>
          <cell r="C18">
            <v>12543.176194835634</v>
          </cell>
          <cell r="D18">
            <v>60645.062545043729</v>
          </cell>
          <cell r="E18">
            <v>12623.293831200452</v>
          </cell>
          <cell r="F18">
            <v>22239.761123772052</v>
          </cell>
          <cell r="G18">
            <v>2015</v>
          </cell>
          <cell r="H18">
            <v>11029.882883058362</v>
          </cell>
          <cell r="I18">
            <v>19530.817643506885</v>
          </cell>
          <cell r="J18">
            <v>1593.4109481420883</v>
          </cell>
          <cell r="K18">
            <v>2708.9434802651654</v>
          </cell>
          <cell r="L18">
            <v>2015</v>
          </cell>
          <cell r="M18">
            <v>498440.69429348706</v>
          </cell>
          <cell r="N18">
            <v>645513.68920963269</v>
          </cell>
          <cell r="O18">
            <v>7458.3204646240347</v>
          </cell>
        </row>
        <row r="19">
          <cell r="A19" t="str">
            <v>DOLORES</v>
          </cell>
          <cell r="B19">
            <v>5.8352103667862405</v>
          </cell>
          <cell r="C19">
            <v>3.4437307082672892</v>
          </cell>
          <cell r="D19">
            <v>182.86210060899307</v>
          </cell>
          <cell r="E19">
            <v>44.50065348572064</v>
          </cell>
          <cell r="F19">
            <v>88.695197575150857</v>
          </cell>
          <cell r="G19">
            <v>3.4245988709991377</v>
          </cell>
          <cell r="H19">
            <v>35.566085481493836</v>
          </cell>
          <cell r="I19">
            <v>80.79374878340424</v>
          </cell>
          <cell r="J19">
            <v>8.9345680042268008</v>
          </cell>
          <cell r="K19">
            <v>7.9014487917466134</v>
          </cell>
          <cell r="L19">
            <v>3.4245988709991377</v>
          </cell>
          <cell r="M19">
            <v>1310.2056116348265</v>
          </cell>
          <cell r="N19">
            <v>1743.8860988292872</v>
          </cell>
          <cell r="O19">
            <v>24.680070075915573</v>
          </cell>
        </row>
        <row r="20">
          <cell r="A20" t="str">
            <v>DOUGLAS</v>
          </cell>
          <cell r="B20">
            <v>1588.1861707544947</v>
          </cell>
          <cell r="C20">
            <v>66.538074214318939</v>
          </cell>
          <cell r="D20">
            <v>12314.461231209416</v>
          </cell>
          <cell r="E20">
            <v>3908.5382388604889</v>
          </cell>
          <cell r="F20">
            <v>5269.9215328128203</v>
          </cell>
          <cell r="G20">
            <v>164.0273357445659</v>
          </cell>
          <cell r="H20">
            <v>3415.7328404752816</v>
          </cell>
          <cell r="I20">
            <v>4744.984871201842</v>
          </cell>
          <cell r="J20">
            <v>492.80539838520713</v>
          </cell>
          <cell r="K20">
            <v>524.93666161097838</v>
          </cell>
          <cell r="L20">
            <v>164.0273357445659</v>
          </cell>
          <cell r="M20">
            <v>208321.17105083948</v>
          </cell>
          <cell r="N20">
            <v>299204.28759490186</v>
          </cell>
          <cell r="O20">
            <v>1831.8800072296003</v>
          </cell>
        </row>
        <row r="21">
          <cell r="A21" t="str">
            <v>EAGLE</v>
          </cell>
          <cell r="B21">
            <v>3032.2938472916817</v>
          </cell>
          <cell r="C21">
            <v>1080.0076600690288</v>
          </cell>
          <cell r="D21">
            <v>4544.7641491160102</v>
          </cell>
          <cell r="E21">
            <v>1430.2058885680074</v>
          </cell>
          <cell r="F21">
            <v>1208.6894238219343</v>
          </cell>
          <cell r="G21">
            <v>14.2469095583574</v>
          </cell>
          <cell r="H21">
            <v>1305.6603243643024</v>
          </cell>
          <cell r="I21">
            <v>1162.2720733253504</v>
          </cell>
          <cell r="J21">
            <v>124.54556420370501</v>
          </cell>
          <cell r="K21">
            <v>46.417350496583786</v>
          </cell>
          <cell r="L21">
            <v>14.2469095583574</v>
          </cell>
          <cell r="M21">
            <v>37714.786645065862</v>
          </cell>
          <cell r="N21">
            <v>48305.295801929984</v>
          </cell>
          <cell r="O21">
            <v>211.86533246460522</v>
          </cell>
        </row>
        <row r="22">
          <cell r="A22" t="str">
            <v>EL PASO</v>
          </cell>
          <cell r="B22">
            <v>5800.7408649191384</v>
          </cell>
          <cell r="C22">
            <v>3139</v>
          </cell>
          <cell r="D22">
            <v>53359.317190805756</v>
          </cell>
          <cell r="E22">
            <v>10748.106052999607</v>
          </cell>
          <cell r="F22">
            <v>26970.930182522323</v>
          </cell>
          <cell r="G22">
            <v>1447</v>
          </cell>
          <cell r="H22">
            <v>9091.6200917990463</v>
          </cell>
          <cell r="I22">
            <v>24970.143740811131</v>
          </cell>
          <cell r="J22">
            <v>1656.4859612005594</v>
          </cell>
          <cell r="K22">
            <v>2000.7864417111916</v>
          </cell>
          <cell r="L22">
            <v>1447</v>
          </cell>
          <cell r="M22">
            <v>442984.918080109</v>
          </cell>
          <cell r="N22">
            <v>619299.13007853122</v>
          </cell>
          <cell r="O22">
            <v>8083.2130741922756</v>
          </cell>
        </row>
        <row r="23">
          <cell r="A23" t="str">
            <v>ELBERT</v>
          </cell>
          <cell r="B23">
            <v>223.21146403280164</v>
          </cell>
          <cell r="C23">
            <v>79.660341126278311</v>
          </cell>
          <cell r="D23">
            <v>1567.4831885256935</v>
          </cell>
          <cell r="E23">
            <v>615.2123603224918</v>
          </cell>
          <cell r="F23">
            <v>392.26893941868798</v>
          </cell>
          <cell r="G23">
            <v>48.847849332966568</v>
          </cell>
          <cell r="H23">
            <v>493.82307397323575</v>
          </cell>
          <cell r="I23">
            <v>325.8471648119471</v>
          </cell>
          <cell r="J23">
            <v>121.38928634925605</v>
          </cell>
          <cell r="K23">
            <v>66.421774606740939</v>
          </cell>
          <cell r="L23">
            <v>48.847849332966568</v>
          </cell>
          <cell r="M23">
            <v>17860.783875038625</v>
          </cell>
          <cell r="N23">
            <v>25907.206493849542</v>
          </cell>
          <cell r="O23">
            <v>301.0191119277813</v>
          </cell>
        </row>
        <row r="24">
          <cell r="A24" t="str">
            <v>FREMONT</v>
          </cell>
          <cell r="B24">
            <v>332.53630897317299</v>
          </cell>
          <cell r="C24">
            <v>332.53630897317299</v>
          </cell>
          <cell r="D24">
            <v>7215.1806197964843</v>
          </cell>
          <cell r="E24">
            <v>552.2719703977798</v>
          </cell>
          <cell r="F24">
            <v>1096.4222941720629</v>
          </cell>
          <cell r="G24">
            <v>240.03977798334876</v>
          </cell>
          <cell r="H24">
            <v>415.55758556891766</v>
          </cell>
          <cell r="I24">
            <v>1096.4222941720629</v>
          </cell>
          <cell r="J24">
            <v>136.71438482886217</v>
          </cell>
          <cell r="K24">
            <v>0</v>
          </cell>
          <cell r="L24">
            <v>240.03977798334876</v>
          </cell>
          <cell r="M24">
            <v>28314.767345050877</v>
          </cell>
          <cell r="N24">
            <v>35834.509713228494</v>
          </cell>
          <cell r="O24">
            <v>413.30157261794636</v>
          </cell>
        </row>
        <row r="25">
          <cell r="A25" t="str">
            <v>GARFIELD</v>
          </cell>
          <cell r="B25">
            <v>3871.8659910919796</v>
          </cell>
          <cell r="C25">
            <v>2582.3677398140676</v>
          </cell>
          <cell r="D25">
            <v>8743.8657021293566</v>
          </cell>
          <cell r="E25">
            <v>1424.3477416076287</v>
          </cell>
          <cell r="F25">
            <v>2028.9229565858568</v>
          </cell>
          <cell r="G25">
            <v>964.73572873384546</v>
          </cell>
          <cell r="H25">
            <v>1035.5317111569466</v>
          </cell>
          <cell r="I25">
            <v>1827.2105939676562</v>
          </cell>
          <cell r="J25">
            <v>388.81603045068204</v>
          </cell>
          <cell r="K25">
            <v>201.71236261820067</v>
          </cell>
          <cell r="L25">
            <v>964.73572873384546</v>
          </cell>
          <cell r="M25">
            <v>36067.181807311754</v>
          </cell>
          <cell r="N25">
            <v>50708.4652198607</v>
          </cell>
          <cell r="O25">
            <v>1806.421297541825</v>
          </cell>
        </row>
        <row r="26">
          <cell r="A26" t="str">
            <v>GILPIN</v>
          </cell>
          <cell r="B26">
            <v>4.1996318872704244</v>
          </cell>
          <cell r="C26">
            <v>0</v>
          </cell>
          <cell r="D26">
            <v>212.35061747941737</v>
          </cell>
          <cell r="E26">
            <v>23.797914027865737</v>
          </cell>
          <cell r="F26">
            <v>68.432463188727041</v>
          </cell>
          <cell r="G26">
            <v>0</v>
          </cell>
          <cell r="H26">
            <v>23.797914027865737</v>
          </cell>
          <cell r="I26">
            <v>59.225577897403419</v>
          </cell>
          <cell r="J26">
            <v>0</v>
          </cell>
          <cell r="K26">
            <v>9.2068852913236228</v>
          </cell>
          <cell r="L26">
            <v>0</v>
          </cell>
          <cell r="M26">
            <v>3538.5129136320456</v>
          </cell>
          <cell r="N26">
            <v>4699.172716117796</v>
          </cell>
          <cell r="O26">
            <v>50.072534040531984</v>
          </cell>
        </row>
        <row r="27">
          <cell r="A27" t="str">
            <v>GRAND</v>
          </cell>
          <cell r="B27">
            <v>862.27824540395852</v>
          </cell>
          <cell r="C27">
            <v>307.11638022117347</v>
          </cell>
          <cell r="D27">
            <v>1292.3718655349721</v>
          </cell>
          <cell r="E27">
            <v>406.70050010565609</v>
          </cell>
          <cell r="F27">
            <v>343.70897020497284</v>
          </cell>
          <cell r="G27">
            <v>4.0513224624920756</v>
          </cell>
          <cell r="H27">
            <v>371.28410051419309</v>
          </cell>
          <cell r="I27">
            <v>330.50950024653093</v>
          </cell>
          <cell r="J27">
            <v>35.416399591462984</v>
          </cell>
          <cell r="K27">
            <v>13.199469958441924</v>
          </cell>
          <cell r="L27">
            <v>4.0513224624920756</v>
          </cell>
          <cell r="M27">
            <v>10724.765372966118</v>
          </cell>
          <cell r="N27">
            <v>13736.335528632808</v>
          </cell>
          <cell r="O27">
            <v>60.247085651898281</v>
          </cell>
        </row>
        <row r="28">
          <cell r="A28" t="str">
            <v>GUNNISON</v>
          </cell>
          <cell r="B28">
            <v>43.323044409221104</v>
          </cell>
          <cell r="C28">
            <v>25.567698339868191</v>
          </cell>
          <cell r="D28">
            <v>1357.644781847001</v>
          </cell>
          <cell r="E28">
            <v>330.39147965851896</v>
          </cell>
          <cell r="F28">
            <v>658.51027502016075</v>
          </cell>
          <cell r="G28">
            <v>25.425655571313367</v>
          </cell>
          <cell r="H28">
            <v>264.05750674341647</v>
          </cell>
          <cell r="I28">
            <v>599.84661160701876</v>
          </cell>
          <cell r="J28">
            <v>66.333972915102478</v>
          </cell>
          <cell r="K28">
            <v>58.663663413142018</v>
          </cell>
          <cell r="L28">
            <v>25.425655571313367</v>
          </cell>
          <cell r="M28">
            <v>9727.5149189399635</v>
          </cell>
          <cell r="N28">
            <v>12947.340396540698</v>
          </cell>
          <cell r="O28">
            <v>183.23517143572204</v>
          </cell>
        </row>
        <row r="29">
          <cell r="A29" t="str">
            <v>HINSDALE</v>
          </cell>
          <cell r="B29">
            <v>2.3832763271321711</v>
          </cell>
          <cell r="C29">
            <v>1.4065237340452157</v>
          </cell>
          <cell r="D29">
            <v>74.68641027780096</v>
          </cell>
          <cell r="E29">
            <v>18.175412252162065</v>
          </cell>
          <cell r="F29">
            <v>36.225800172409002</v>
          </cell>
          <cell r="G29">
            <v>1.3987097133005202</v>
          </cell>
          <cell r="H29">
            <v>14.526264564389201</v>
          </cell>
          <cell r="I29">
            <v>32.998609604849705</v>
          </cell>
          <cell r="J29">
            <v>3.6491476877728655</v>
          </cell>
          <cell r="K29">
            <v>3.2271905675593007</v>
          </cell>
          <cell r="L29">
            <v>1.3987097133005202</v>
          </cell>
          <cell r="M29">
            <v>535.12758265899174</v>
          </cell>
          <cell r="N29">
            <v>712.25580489975255</v>
          </cell>
          <cell r="O29">
            <v>10.08008676065738</v>
          </cell>
        </row>
        <row r="30">
          <cell r="A30" t="str">
            <v>HUERFANO</v>
          </cell>
          <cell r="B30">
            <v>47.660412812210915</v>
          </cell>
          <cell r="C30">
            <v>47.660412812210915</v>
          </cell>
          <cell r="D30">
            <v>1034.1080885753931</v>
          </cell>
          <cell r="E30">
            <v>79.15379278445883</v>
          </cell>
          <cell r="F30">
            <v>157.14355920444032</v>
          </cell>
          <cell r="G30">
            <v>34.403445883441258</v>
          </cell>
          <cell r="H30">
            <v>59.559348982423678</v>
          </cell>
          <cell r="I30">
            <v>157.14355920444032</v>
          </cell>
          <cell r="J30">
            <v>19.594443802035151</v>
          </cell>
          <cell r="K30">
            <v>0</v>
          </cell>
          <cell r="L30">
            <v>34.403445883441258</v>
          </cell>
          <cell r="M30">
            <v>4058.1839153561514</v>
          </cell>
          <cell r="N30">
            <v>5135.9429925994446</v>
          </cell>
          <cell r="O30">
            <v>59.236008325624418</v>
          </cell>
        </row>
        <row r="31">
          <cell r="A31" t="str">
            <v>JACKSON</v>
          </cell>
          <cell r="B31">
            <v>80.982003240121159</v>
          </cell>
          <cell r="C31">
            <v>28.843241529900684</v>
          </cell>
          <cell r="D31">
            <v>121.37481510178208</v>
          </cell>
          <cell r="E31">
            <v>38.195816017468481</v>
          </cell>
          <cell r="F31">
            <v>32.279883073888854</v>
          </cell>
          <cell r="G31">
            <v>0.38048531379868988</v>
          </cell>
          <cell r="H31">
            <v>34.869637951679934</v>
          </cell>
          <cell r="I31">
            <v>31.04023737409312</v>
          </cell>
          <cell r="J31">
            <v>3.3261780657885471</v>
          </cell>
          <cell r="K31">
            <v>1.2396456997957315</v>
          </cell>
          <cell r="L31">
            <v>0.38048531379868988</v>
          </cell>
          <cell r="M31">
            <v>1007.2305416637317</v>
          </cell>
          <cell r="N31">
            <v>1290.0661407339578</v>
          </cell>
          <cell r="O31">
            <v>5.6581848277805173</v>
          </cell>
        </row>
        <row r="32">
          <cell r="A32" t="str">
            <v>JEFFERSON</v>
          </cell>
          <cell r="B32">
            <v>7905.9281338284545</v>
          </cell>
          <cell r="C32">
            <v>3287.1056488167915</v>
          </cell>
          <cell r="D32">
            <v>41448.374605871759</v>
          </cell>
          <cell r="E32">
            <v>11158.772154579698</v>
          </cell>
          <cell r="F32">
            <v>14661.94019480337</v>
          </cell>
          <cell r="G32">
            <v>1998.7048023449495</v>
          </cell>
          <cell r="H32">
            <v>7500.8205226996415</v>
          </cell>
          <cell r="I32">
            <v>13995.591341705023</v>
          </cell>
          <cell r="J32">
            <v>3657.9516318800552</v>
          </cell>
          <cell r="K32">
            <v>666.34885309834715</v>
          </cell>
          <cell r="L32">
            <v>1998.7048023449495</v>
          </cell>
          <cell r="M32">
            <v>369401.43028340273</v>
          </cell>
          <cell r="N32">
            <v>488548.0759795265</v>
          </cell>
          <cell r="O32">
            <v>8064.96275392185</v>
          </cell>
        </row>
        <row r="33">
          <cell r="A33" t="str">
            <v>KIOWA</v>
          </cell>
          <cell r="B33">
            <v>58.744390800641312</v>
          </cell>
          <cell r="C33">
            <v>29.961032255726955</v>
          </cell>
          <cell r="D33">
            <v>193.30310962961622</v>
          </cell>
          <cell r="E33">
            <v>28.998632233987628</v>
          </cell>
          <cell r="F33">
            <v>50.146106395891273</v>
          </cell>
          <cell r="G33">
            <v>8.1170843938803792</v>
          </cell>
          <cell r="H33">
            <v>22.90765314903215</v>
          </cell>
          <cell r="I33">
            <v>31.581916502866875</v>
          </cell>
          <cell r="J33">
            <v>6.0909790849554799</v>
          </cell>
          <cell r="K33">
            <v>18.564189893024395</v>
          </cell>
          <cell r="L33">
            <v>8.1170843938803792</v>
          </cell>
          <cell r="M33">
            <v>821.87695540720483</v>
          </cell>
          <cell r="N33">
            <v>1156.4249313852481</v>
          </cell>
          <cell r="O33">
            <v>36.203969238851805</v>
          </cell>
        </row>
        <row r="34">
          <cell r="A34" t="str">
            <v>KIT CARSON</v>
          </cell>
          <cell r="B34">
            <v>347.50794844156195</v>
          </cell>
          <cell r="C34">
            <v>177.23729381606717</v>
          </cell>
          <cell r="D34">
            <v>1143.5026585385738</v>
          </cell>
          <cell r="E34">
            <v>171.54412630549189</v>
          </cell>
          <cell r="F34">
            <v>296.64399134050126</v>
          </cell>
          <cell r="G34">
            <v>48.017373345773059</v>
          </cell>
          <cell r="H34">
            <v>135.51236877145627</v>
          </cell>
          <cell r="I34">
            <v>186.8257864654571</v>
          </cell>
          <cell r="J34">
            <v>36.031757534035634</v>
          </cell>
          <cell r="K34">
            <v>109.81820487504415</v>
          </cell>
          <cell r="L34">
            <v>48.017373345773059</v>
          </cell>
          <cell r="M34">
            <v>4861.8901439324627</v>
          </cell>
          <cell r="N34">
            <v>6840.9400447467815</v>
          </cell>
          <cell r="O34">
            <v>214.1679725359831</v>
          </cell>
        </row>
        <row r="35">
          <cell r="A35" t="str">
            <v>LA PLATA</v>
          </cell>
          <cell r="B35">
            <v>145.12824077936281</v>
          </cell>
          <cell r="C35">
            <v>85.64945357470593</v>
          </cell>
          <cell r="D35">
            <v>4547.9859848168844</v>
          </cell>
          <cell r="E35">
            <v>1106.7812723042555</v>
          </cell>
          <cell r="F35">
            <v>2205.9492598463148</v>
          </cell>
          <cell r="G35">
            <v>85.173623277068671</v>
          </cell>
          <cell r="H35">
            <v>884.5685233076573</v>
          </cell>
          <cell r="I35">
            <v>2009.4313469221286</v>
          </cell>
          <cell r="J35">
            <v>222.21274899659815</v>
          </cell>
          <cell r="K35">
            <v>196.51791292418639</v>
          </cell>
          <cell r="L35">
            <v>85.173623277068671</v>
          </cell>
          <cell r="M35">
            <v>32586.286273092144</v>
          </cell>
          <cell r="N35">
            <v>43372.407459933442</v>
          </cell>
          <cell r="O35">
            <v>613.8210839520591</v>
          </cell>
        </row>
        <row r="36">
          <cell r="A36" t="str">
            <v>LAKE</v>
          </cell>
          <cell r="B36">
            <v>51.914411810052428</v>
          </cell>
          <cell r="C36">
            <v>51.914411810052428</v>
          </cell>
          <cell r="D36">
            <v>1126.4088999383289</v>
          </cell>
          <cell r="E36">
            <v>86.218778908418145</v>
          </cell>
          <cell r="F36">
            <v>171.16963459759484</v>
          </cell>
          <cell r="G36">
            <v>37.474175146469321</v>
          </cell>
          <cell r="H36">
            <v>64.87540471785384</v>
          </cell>
          <cell r="I36">
            <v>171.16963459759484</v>
          </cell>
          <cell r="J36">
            <v>21.343374190564294</v>
          </cell>
          <cell r="K36">
            <v>0</v>
          </cell>
          <cell r="L36">
            <v>37.474175146469321</v>
          </cell>
          <cell r="M36">
            <v>4420.4029833487511</v>
          </cell>
          <cell r="N36">
            <v>5594.3590040086347</v>
          </cell>
          <cell r="O36">
            <v>64.523203823620108</v>
          </cell>
        </row>
        <row r="37">
          <cell r="A37" t="str">
            <v>LARIMER</v>
          </cell>
          <cell r="B37">
            <v>2007</v>
          </cell>
          <cell r="C37">
            <v>1198</v>
          </cell>
          <cell r="D37">
            <v>22762</v>
          </cell>
          <cell r="E37">
            <v>5729</v>
          </cell>
          <cell r="F37">
            <v>11234</v>
          </cell>
          <cell r="G37">
            <v>454</v>
          </cell>
          <cell r="H37">
            <v>5616</v>
          </cell>
          <cell r="I37">
            <v>10389</v>
          </cell>
          <cell r="J37">
            <v>113</v>
          </cell>
          <cell r="K37">
            <v>845</v>
          </cell>
          <cell r="L37">
            <v>454</v>
          </cell>
          <cell r="M37">
            <v>225114</v>
          </cell>
          <cell r="N37">
            <v>298848</v>
          </cell>
          <cell r="O37">
            <v>2272</v>
          </cell>
        </row>
        <row r="38">
          <cell r="A38" t="str">
            <v>LAS ANIMAS</v>
          </cell>
          <cell r="B38">
            <v>290.57454425784834</v>
          </cell>
          <cell r="C38">
            <v>220.98511109338227</v>
          </cell>
          <cell r="D38">
            <v>1380.654353983007</v>
          </cell>
          <cell r="E38">
            <v>376.4015118273565</v>
          </cell>
          <cell r="F38">
            <v>495.47676413099845</v>
          </cell>
          <cell r="G38">
            <v>80.414456101160795</v>
          </cell>
          <cell r="H38">
            <v>328.46212453627987</v>
          </cell>
          <cell r="I38">
            <v>495.47676413099845</v>
          </cell>
          <cell r="J38">
            <v>47.939387291076628</v>
          </cell>
          <cell r="K38">
            <v>0</v>
          </cell>
          <cell r="L38">
            <v>80.414456101160795</v>
          </cell>
          <cell r="M38">
            <v>8740.5874486417488</v>
          </cell>
          <cell r="N38">
            <v>12851.003300889546</v>
          </cell>
          <cell r="O38">
            <v>178.45823527065301</v>
          </cell>
        </row>
        <row r="39">
          <cell r="A39" t="str">
            <v>LINCOLN</v>
          </cell>
          <cell r="B39">
            <v>229.72502468319459</v>
          </cell>
          <cell r="C39">
            <v>117.16520982979918</v>
          </cell>
          <cell r="D39">
            <v>755.92854101939326</v>
          </cell>
          <cell r="E39">
            <v>113.40166124693158</v>
          </cell>
          <cell r="F39">
            <v>196.10068931783803</v>
          </cell>
          <cell r="G39">
            <v>31.742561073922772</v>
          </cell>
          <cell r="H39">
            <v>89.582360347466917</v>
          </cell>
          <cell r="I39">
            <v>123.50381796936567</v>
          </cell>
          <cell r="J39">
            <v>23.819300899464668</v>
          </cell>
          <cell r="K39">
            <v>72.596871348472362</v>
          </cell>
          <cell r="L39">
            <v>31.742561073922772</v>
          </cell>
          <cell r="M39">
            <v>3214.0209693928387</v>
          </cell>
          <cell r="N39">
            <v>4522.2997853241422</v>
          </cell>
          <cell r="O39">
            <v>141.57875524234822</v>
          </cell>
        </row>
        <row r="40">
          <cell r="A40" t="str">
            <v>LOGAN</v>
          </cell>
          <cell r="B40">
            <v>954.23917789110408</v>
          </cell>
          <cell r="C40">
            <v>486.68460765043164</v>
          </cell>
          <cell r="D40">
            <v>3140.0002264513269</v>
          </cell>
          <cell r="E40">
            <v>471.05145879944564</v>
          </cell>
          <cell r="F40">
            <v>814.56933486716366</v>
          </cell>
          <cell r="G40">
            <v>131.85326859844744</v>
          </cell>
          <cell r="H40">
            <v>372.11008251886341</v>
          </cell>
          <cell r="I40">
            <v>513.01412150472379</v>
          </cell>
          <cell r="J40">
            <v>98.941376280582261</v>
          </cell>
          <cell r="K40">
            <v>301.55521336243987</v>
          </cell>
          <cell r="L40">
            <v>131.85326859844744</v>
          </cell>
          <cell r="M40">
            <v>13350.503419415032</v>
          </cell>
          <cell r="N40">
            <v>18784.873939075536</v>
          </cell>
          <cell r="O40">
            <v>588.09437585485375</v>
          </cell>
        </row>
        <row r="41">
          <cell r="A41" t="str">
            <v>MESA</v>
          </cell>
          <cell r="B41">
            <v>2985.5348755007462</v>
          </cell>
          <cell r="C41">
            <v>1512.9383689419528</v>
          </cell>
          <cell r="D41">
            <v>15615.388264865289</v>
          </cell>
          <cell r="E41">
            <v>5243.9431702144375</v>
          </cell>
          <cell r="F41">
            <v>4523.4097282224493</v>
          </cell>
          <cell r="G41">
            <v>869.69543830021212</v>
          </cell>
          <cell r="H41">
            <v>3990.9058695310659</v>
          </cell>
          <cell r="I41">
            <v>4190.3590055769382</v>
          </cell>
          <cell r="J41">
            <v>1253.0373006833713</v>
          </cell>
          <cell r="K41">
            <v>333.05072264551097</v>
          </cell>
          <cell r="L41">
            <v>869.69543830021212</v>
          </cell>
          <cell r="M41">
            <v>88235.129359437589</v>
          </cell>
          <cell r="N41">
            <v>122242.06645196764</v>
          </cell>
          <cell r="O41">
            <v>3048.3382687927106</v>
          </cell>
        </row>
        <row r="42">
          <cell r="A42" t="str">
            <v>MINERAL</v>
          </cell>
          <cell r="B42">
            <v>13.341657026606565</v>
          </cell>
          <cell r="C42">
            <v>10.146475726993497</v>
          </cell>
          <cell r="D42">
            <v>63.392396984323263</v>
          </cell>
          <cell r="E42">
            <v>17.282380629462683</v>
          </cell>
          <cell r="F42">
            <v>22.749690853245042</v>
          </cell>
          <cell r="G42">
            <v>3.6922095017751007</v>
          </cell>
          <cell r="H42">
            <v>15.081255734173681</v>
          </cell>
          <cell r="I42">
            <v>22.749690853245042</v>
          </cell>
          <cell r="J42">
            <v>2.2011248952890021</v>
          </cell>
          <cell r="K42">
            <v>0</v>
          </cell>
          <cell r="L42">
            <v>3.6922095017751007</v>
          </cell>
          <cell r="M42">
            <v>401.32187163428932</v>
          </cell>
          <cell r="N42">
            <v>590.05058039810126</v>
          </cell>
          <cell r="O42">
            <v>8.1938649327855124</v>
          </cell>
        </row>
        <row r="43">
          <cell r="A43" t="str">
            <v>MOFFAT</v>
          </cell>
          <cell r="B43">
            <v>947.21295548979174</v>
          </cell>
          <cell r="C43">
            <v>631.75021672196817</v>
          </cell>
          <cell r="D43">
            <v>2139.0985362548454</v>
          </cell>
          <cell r="E43">
            <v>348.45230622066782</v>
          </cell>
          <cell r="F43">
            <v>496.35553363425305</v>
          </cell>
          <cell r="G43">
            <v>236.0128638188902</v>
          </cell>
          <cell r="H43">
            <v>253.33238673163345</v>
          </cell>
          <cell r="I43">
            <v>447.00863898604013</v>
          </cell>
          <cell r="J43">
            <v>95.119919489034373</v>
          </cell>
          <cell r="K43">
            <v>49.346894648212917</v>
          </cell>
          <cell r="L43">
            <v>236.0128638188902</v>
          </cell>
          <cell r="M43">
            <v>8823.4721848563659</v>
          </cell>
          <cell r="N43">
            <v>12405.314471048934</v>
          </cell>
          <cell r="O43">
            <v>441.92274733706</v>
          </cell>
        </row>
        <row r="44">
          <cell r="A44" t="str">
            <v>MONTEZUMA</v>
          </cell>
          <cell r="B44">
            <v>72.190938331340433</v>
          </cell>
          <cell r="C44">
            <v>42.604488195545173</v>
          </cell>
          <cell r="D44">
            <v>2262.2983231834487</v>
          </cell>
          <cell r="E44">
            <v>550.54466412687816</v>
          </cell>
          <cell r="F44">
            <v>1097.3022626363747</v>
          </cell>
          <cell r="G44">
            <v>42.367796594458817</v>
          </cell>
          <cell r="H44">
            <v>440.00968641954711</v>
          </cell>
          <cell r="I44">
            <v>999.54863138770713</v>
          </cell>
          <cell r="J44">
            <v>110.53497770733109</v>
          </cell>
          <cell r="K44">
            <v>97.753631248667546</v>
          </cell>
          <cell r="L44">
            <v>42.367796594458817</v>
          </cell>
          <cell r="M44">
            <v>16209.350917197335</v>
          </cell>
          <cell r="N44">
            <v>21574.676130622989</v>
          </cell>
          <cell r="O44">
            <v>305.33216540140711</v>
          </cell>
        </row>
        <row r="45">
          <cell r="A45" t="str">
            <v>MONTROSE</v>
          </cell>
          <cell r="B45">
            <v>899.70073050035353</v>
          </cell>
          <cell r="C45">
            <v>344.8852800251355</v>
          </cell>
          <cell r="D45">
            <v>4856.7628623046112</v>
          </cell>
          <cell r="E45">
            <v>1113.6836069436808</v>
          </cell>
          <cell r="F45">
            <v>1540.8388186316865</v>
          </cell>
          <cell r="G45">
            <v>527.25704972115307</v>
          </cell>
          <cell r="H45">
            <v>796.35672767261019</v>
          </cell>
          <cell r="I45">
            <v>1522.1963710627604</v>
          </cell>
          <cell r="J45">
            <v>317.32687927107065</v>
          </cell>
          <cell r="K45">
            <v>18.642447568926244</v>
          </cell>
          <cell r="L45">
            <v>527.25704972115307</v>
          </cell>
          <cell r="M45">
            <v>23330.212591312546</v>
          </cell>
          <cell r="N45">
            <v>32671.294635142567</v>
          </cell>
          <cell r="O45">
            <v>987.23917995444197</v>
          </cell>
        </row>
        <row r="46">
          <cell r="A46" t="str">
            <v>MORGAN</v>
          </cell>
          <cell r="B46">
            <v>1183.2498573356643</v>
          </cell>
          <cell r="C46">
            <v>603.48548446996813</v>
          </cell>
          <cell r="D46">
            <v>3893.5781574108464</v>
          </cell>
          <cell r="E46">
            <v>584.10049004067071</v>
          </cell>
          <cell r="F46">
            <v>1010.0602360528629</v>
          </cell>
          <cell r="G46">
            <v>163.4971240681528</v>
          </cell>
          <cell r="H46">
            <v>461.41388056051238</v>
          </cell>
          <cell r="I46">
            <v>636.13389614036362</v>
          </cell>
          <cell r="J46">
            <v>122.68660948015834</v>
          </cell>
          <cell r="K46">
            <v>373.92633991249926</v>
          </cell>
          <cell r="L46">
            <v>163.4971240681528</v>
          </cell>
          <cell r="M46">
            <v>16554.530176903776</v>
          </cell>
          <cell r="N46">
            <v>23293.111332530189</v>
          </cell>
          <cell r="O46">
            <v>729.23288254422596</v>
          </cell>
        </row>
        <row r="47">
          <cell r="A47" t="str">
            <v>OTERO</v>
          </cell>
          <cell r="B47">
            <v>352.86059475846668</v>
          </cell>
          <cell r="C47">
            <v>268.35433204355979</v>
          </cell>
          <cell r="D47">
            <v>1676.6042522637522</v>
          </cell>
          <cell r="E47">
            <v>457.08498544018511</v>
          </cell>
          <cell r="F47">
            <v>601.68459053013692</v>
          </cell>
          <cell r="G47">
            <v>97.651681359447934</v>
          </cell>
          <cell r="H47">
            <v>398.86956001436039</v>
          </cell>
          <cell r="I47">
            <v>601.68459053013692</v>
          </cell>
          <cell r="J47">
            <v>58.215425425824726</v>
          </cell>
          <cell r="K47">
            <v>0</v>
          </cell>
          <cell r="L47">
            <v>97.651681359447934</v>
          </cell>
          <cell r="M47">
            <v>10614.174388687225</v>
          </cell>
          <cell r="N47">
            <v>15605.677639714389</v>
          </cell>
          <cell r="O47">
            <v>216.7116159400056</v>
          </cell>
        </row>
        <row r="48">
          <cell r="A48" t="str">
            <v>OURAY</v>
          </cell>
          <cell r="B48">
            <v>96.692325818867332</v>
          </cell>
          <cell r="C48">
            <v>37.065391563899141</v>
          </cell>
          <cell r="D48">
            <v>521.96433901500268</v>
          </cell>
          <cell r="E48">
            <v>119.68941952713848</v>
          </cell>
          <cell r="F48">
            <v>165.59649674024035</v>
          </cell>
          <cell r="G48">
            <v>56.665187337993871</v>
          </cell>
          <cell r="H48">
            <v>85.585774880213648</v>
          </cell>
          <cell r="I48">
            <v>163.59296206111068</v>
          </cell>
          <cell r="J48">
            <v>34.103644646924828</v>
          </cell>
          <cell r="K48">
            <v>2.0035346791296833</v>
          </cell>
          <cell r="L48">
            <v>56.665187337993871</v>
          </cell>
          <cell r="M48">
            <v>2507.3365407273582</v>
          </cell>
          <cell r="N48">
            <v>3511.2380802764901</v>
          </cell>
          <cell r="O48">
            <v>106.1002277904328</v>
          </cell>
        </row>
        <row r="49">
          <cell r="A49" t="str">
            <v>PARK</v>
          </cell>
          <cell r="B49">
            <v>115.09233348751157</v>
          </cell>
          <cell r="C49">
            <v>115.09233348751157</v>
          </cell>
          <cell r="D49">
            <v>2497.2069264569845</v>
          </cell>
          <cell r="E49">
            <v>191.14384828862165</v>
          </cell>
          <cell r="F49">
            <v>379.47675763182241</v>
          </cell>
          <cell r="G49">
            <v>83.078862164662354</v>
          </cell>
          <cell r="H49">
            <v>143.82637604070305</v>
          </cell>
          <cell r="I49">
            <v>379.47675763182241</v>
          </cell>
          <cell r="J49">
            <v>47.317472247918595</v>
          </cell>
          <cell r="K49">
            <v>0</v>
          </cell>
          <cell r="L49">
            <v>83.078862164662354</v>
          </cell>
          <cell r="M49">
            <v>9799.870143385755</v>
          </cell>
          <cell r="N49">
            <v>12402.487280296024</v>
          </cell>
          <cell r="O49">
            <v>143.04555966697504</v>
          </cell>
        </row>
        <row r="50">
          <cell r="A50" t="str">
            <v>PHILLIPS</v>
          </cell>
          <cell r="B50">
            <v>186.65420882435527</v>
          </cell>
          <cell r="C50">
            <v>95.198072446308387</v>
          </cell>
          <cell r="D50">
            <v>614.20058152700653</v>
          </cell>
          <cell r="E50">
            <v>92.140146196976417</v>
          </cell>
          <cell r="F50">
            <v>159.33405193887626</v>
          </cell>
          <cell r="G50">
            <v>25.791193760813048</v>
          </cell>
          <cell r="H50">
            <v>72.786691908441199</v>
          </cell>
          <cell r="I50">
            <v>100.34826402413064</v>
          </cell>
          <cell r="J50">
            <v>19.353454288535222</v>
          </cell>
          <cell r="K50">
            <v>58.9857879147456</v>
          </cell>
          <cell r="L50">
            <v>25.791193760813048</v>
          </cell>
          <cell r="M50">
            <v>2611.4287810577994</v>
          </cell>
          <cell r="N50">
            <v>3674.4202755459737</v>
          </cell>
          <cell r="O50">
            <v>115.03435719526443</v>
          </cell>
        </row>
        <row r="51">
          <cell r="A51" t="str">
            <v>PITKIN</v>
          </cell>
          <cell r="B51">
            <v>996.18320771994092</v>
          </cell>
          <cell r="C51">
            <v>354.80911460167641</v>
          </cell>
          <cell r="D51">
            <v>1493.066950764246</v>
          </cell>
          <cell r="E51">
            <v>469.8578572937945</v>
          </cell>
          <cell r="F51">
            <v>397.08424314996131</v>
          </cell>
          <cell r="G51">
            <v>4.6804606607029653</v>
          </cell>
          <cell r="H51">
            <v>428.94157216313306</v>
          </cell>
          <cell r="I51">
            <v>381.83500035218708</v>
          </cell>
          <cell r="J51">
            <v>40.916285130661407</v>
          </cell>
          <cell r="K51">
            <v>15.249242797774178</v>
          </cell>
          <cell r="L51">
            <v>4.6804606607029653</v>
          </cell>
          <cell r="M51">
            <v>12390.236247094457</v>
          </cell>
          <cell r="N51">
            <v>15869.479326618301</v>
          </cell>
          <cell r="O51">
            <v>69.602979502711847</v>
          </cell>
        </row>
        <row r="52">
          <cell r="A52" t="str">
            <v>PROWERS</v>
          </cell>
          <cell r="B52">
            <v>235.18418165862221</v>
          </cell>
          <cell r="C52">
            <v>178.8601360245722</v>
          </cell>
          <cell r="D52">
            <v>1117.4690653795524</v>
          </cell>
          <cell r="E52">
            <v>304.65050460728389</v>
          </cell>
          <cell r="F52">
            <v>401.0272049144362</v>
          </cell>
          <cell r="G52">
            <v>65.085563843791135</v>
          </cell>
          <cell r="H52">
            <v>265.84949539271611</v>
          </cell>
          <cell r="I52">
            <v>401.0272049144362</v>
          </cell>
          <cell r="J52">
            <v>38.801009214567792</v>
          </cell>
          <cell r="K52">
            <v>0</v>
          </cell>
          <cell r="L52">
            <v>65.085563843791135</v>
          </cell>
          <cell r="M52">
            <v>7074.4252961825368</v>
          </cell>
          <cell r="N52">
            <v>10401.298924967092</v>
          </cell>
          <cell r="O52">
            <v>144.43988591487496</v>
          </cell>
        </row>
        <row r="53">
          <cell r="A53" t="str">
            <v>PUEBLO</v>
          </cell>
          <cell r="B53">
            <v>1891.034796155411</v>
          </cell>
          <cell r="C53">
            <v>1182.0050382871275</v>
          </cell>
          <cell r="D53">
            <v>13865.250899884113</v>
          </cell>
          <cell r="E53">
            <v>4709.6779710847277</v>
          </cell>
          <cell r="F53">
            <v>4761.2730069194959</v>
          </cell>
          <cell r="G53">
            <v>353.41754803765963</v>
          </cell>
          <cell r="H53">
            <v>4208.0262931697507</v>
          </cell>
          <cell r="I53">
            <v>4707.2730069194959</v>
          </cell>
          <cell r="J53">
            <v>501.65167791497686</v>
          </cell>
          <cell r="K53">
            <v>54</v>
          </cell>
          <cell r="L53">
            <v>353.41754803765963</v>
          </cell>
          <cell r="M53">
            <v>97548.909229829558</v>
          </cell>
          <cell r="N53">
            <v>136977.27107916502</v>
          </cell>
          <cell r="O53">
            <v>924.24868931437788</v>
          </cell>
        </row>
        <row r="54">
          <cell r="A54" t="str">
            <v>RIO BLANCO</v>
          </cell>
          <cell r="B54">
            <v>457.71087794816606</v>
          </cell>
          <cell r="C54">
            <v>305.27342839207245</v>
          </cell>
          <cell r="D54">
            <v>1033.6521089289449</v>
          </cell>
          <cell r="E54">
            <v>168.3786207515021</v>
          </cell>
          <cell r="F54">
            <v>239.84820494425011</v>
          </cell>
          <cell r="G54">
            <v>114.04579559381818</v>
          </cell>
          <cell r="H54">
            <v>122.41491047140764</v>
          </cell>
          <cell r="I54">
            <v>216.00286969778494</v>
          </cell>
          <cell r="J54">
            <v>45.96371028009446</v>
          </cell>
          <cell r="K54">
            <v>23.845335246465186</v>
          </cell>
          <cell r="L54">
            <v>114.04579559381818</v>
          </cell>
          <cell r="M54">
            <v>4263.665500851941</v>
          </cell>
          <cell r="N54">
            <v>5994.4781633934172</v>
          </cell>
          <cell r="O54">
            <v>213.54527247182614</v>
          </cell>
        </row>
        <row r="55">
          <cell r="A55" t="str">
            <v>RIO GRANDE</v>
          </cell>
          <cell r="B55">
            <v>224.5220990067414</v>
          </cell>
          <cell r="C55">
            <v>170.75150584387092</v>
          </cell>
          <cell r="D55">
            <v>1066.8085683513502</v>
          </cell>
          <cell r="E55">
            <v>290.83916390761499</v>
          </cell>
          <cell r="F55">
            <v>382.84662331963784</v>
          </cell>
          <cell r="G55">
            <v>62.134907654872556</v>
          </cell>
          <cell r="H55">
            <v>253.79719972874867</v>
          </cell>
          <cell r="I55">
            <v>382.84662331963784</v>
          </cell>
          <cell r="J55">
            <v>37.04196417886633</v>
          </cell>
          <cell r="K55">
            <v>0</v>
          </cell>
          <cell r="L55">
            <v>62.134907654872556</v>
          </cell>
          <cell r="M55">
            <v>6753.7059914635611</v>
          </cell>
          <cell r="N55">
            <v>9929.7556942837764</v>
          </cell>
          <cell r="O55">
            <v>137.89169891100562</v>
          </cell>
        </row>
        <row r="56">
          <cell r="A56" t="str">
            <v>ROUTT</v>
          </cell>
          <cell r="B56">
            <v>1614.2101754700625</v>
          </cell>
          <cell r="C56">
            <v>1076.608615071892</v>
          </cell>
          <cell r="D56">
            <v>3645.3836526868545</v>
          </cell>
          <cell r="E56">
            <v>593.82133142020155</v>
          </cell>
          <cell r="F56">
            <v>845.87330483564006</v>
          </cell>
          <cell r="G56">
            <v>402.20561185344616</v>
          </cell>
          <cell r="H56">
            <v>431.72099164001236</v>
          </cell>
          <cell r="I56">
            <v>761.77789734851888</v>
          </cell>
          <cell r="J56">
            <v>162.10033978018913</v>
          </cell>
          <cell r="K56">
            <v>84.095407487121236</v>
          </cell>
          <cell r="L56">
            <v>402.20561185344616</v>
          </cell>
          <cell r="M56">
            <v>15036.680506979943</v>
          </cell>
          <cell r="N56">
            <v>21140.74214569695</v>
          </cell>
          <cell r="O56">
            <v>753.11068264928906</v>
          </cell>
        </row>
        <row r="57">
          <cell r="A57" t="str">
            <v>SAGUACHE</v>
          </cell>
          <cell r="B57">
            <v>114.45342853723723</v>
          </cell>
          <cell r="C57">
            <v>87.043081096174561</v>
          </cell>
          <cell r="D57">
            <v>543.8212932306833</v>
          </cell>
          <cell r="E57">
            <v>148.25952371454784</v>
          </cell>
          <cell r="F57">
            <v>195.16167378036619</v>
          </cell>
          <cell r="G57">
            <v>31.67417926522797</v>
          </cell>
          <cell r="H57">
            <v>129.37683992181579</v>
          </cell>
          <cell r="I57">
            <v>195.16167378036619</v>
          </cell>
          <cell r="J57">
            <v>18.88268379273206</v>
          </cell>
          <cell r="K57">
            <v>0</v>
          </cell>
          <cell r="L57">
            <v>31.67417926522797</v>
          </cell>
          <cell r="M57">
            <v>3442.8005504806733</v>
          </cell>
          <cell r="N57">
            <v>5061.8384059994414</v>
          </cell>
          <cell r="O57">
            <v>70.292313215525155</v>
          </cell>
        </row>
        <row r="58">
          <cell r="A58" t="str">
            <v>SAN JUAN</v>
          </cell>
          <cell r="B58">
            <v>1.9761686271238286</v>
          </cell>
          <cell r="C58">
            <v>1.166263452073079</v>
          </cell>
          <cell r="D58">
            <v>61.9285893050805</v>
          </cell>
          <cell r="E58">
            <v>15.070715497344345</v>
          </cell>
          <cell r="F58">
            <v>30.037763132282194</v>
          </cell>
          <cell r="G58">
            <v>1.159784210672673</v>
          </cell>
          <cell r="H58">
            <v>12.044909763354745</v>
          </cell>
          <cell r="I58">
            <v>27.361836433914515</v>
          </cell>
          <cell r="J58">
            <v>3.0258057339895998</v>
          </cell>
          <cell r="K58">
            <v>2.6759266983676757</v>
          </cell>
          <cell r="L58">
            <v>1.159784210672673</v>
          </cell>
          <cell r="M58">
            <v>443.71788882400375</v>
          </cell>
          <cell r="N58">
            <v>590.58933288840683</v>
          </cell>
          <cell r="O58">
            <v>8.3582214065237341</v>
          </cell>
        </row>
        <row r="59">
          <cell r="A59" t="str">
            <v>SAN MIGUEL</v>
          </cell>
          <cell r="B59">
            <v>160.40550624459982</v>
          </cell>
          <cell r="C59">
            <v>61.488777393763257</v>
          </cell>
          <cell r="D59">
            <v>865.90071479066853</v>
          </cell>
          <cell r="E59">
            <v>198.55600502709922</v>
          </cell>
          <cell r="F59">
            <v>274.71249312701281</v>
          </cell>
          <cell r="G59">
            <v>94.003407037938899</v>
          </cell>
          <cell r="H59">
            <v>141.98054944623362</v>
          </cell>
          <cell r="I59">
            <v>271.38877543005265</v>
          </cell>
          <cell r="J59">
            <v>56.575455580865608</v>
          </cell>
          <cell r="K59">
            <v>3.323717696960176</v>
          </cell>
          <cell r="L59">
            <v>94.003407037938899</v>
          </cell>
          <cell r="M59">
            <v>4159.4881882805757</v>
          </cell>
          <cell r="N59">
            <v>5824.8875186552514</v>
          </cell>
          <cell r="O59">
            <v>176.01252847380411</v>
          </cell>
        </row>
        <row r="60">
          <cell r="A60" t="str">
            <v>SEDGWICK</v>
          </cell>
          <cell r="B60">
            <v>99.966313100662148</v>
          </cell>
          <cell r="C60">
            <v>50.985190083243509</v>
          </cell>
          <cell r="D60">
            <v>328.94713720232977</v>
          </cell>
          <cell r="E60">
            <v>49.347457857408131</v>
          </cell>
          <cell r="F60">
            <v>85.334468609317113</v>
          </cell>
          <cell r="G60">
            <v>13.812978378427342</v>
          </cell>
          <cell r="H60">
            <v>38.982336796528955</v>
          </cell>
          <cell r="I60">
            <v>53.743475937282042</v>
          </cell>
          <cell r="J60">
            <v>10.365121060879176</v>
          </cell>
          <cell r="K60">
            <v>31.590992672035075</v>
          </cell>
          <cell r="L60">
            <v>13.812978378427342</v>
          </cell>
          <cell r="M60">
            <v>1398.601771755179</v>
          </cell>
          <cell r="N60">
            <v>1967.9076622070854</v>
          </cell>
          <cell r="O60">
            <v>61.608900442938797</v>
          </cell>
        </row>
        <row r="61">
          <cell r="A61" t="str">
            <v>SUMMIT</v>
          </cell>
          <cell r="B61">
            <v>1626.2626963442981</v>
          </cell>
          <cell r="C61">
            <v>579.22360357822072</v>
          </cell>
          <cell r="D61">
            <v>2437.4222194829895</v>
          </cell>
          <cell r="E61">
            <v>767.03993801507363</v>
          </cell>
          <cell r="F61">
            <v>648.23747974924277</v>
          </cell>
          <cell r="G61">
            <v>7.6408220046488688</v>
          </cell>
          <cell r="H61">
            <v>700.24436500669151</v>
          </cell>
          <cell r="I61">
            <v>623.34318870183836</v>
          </cell>
          <cell r="J61">
            <v>66.79557300838205</v>
          </cell>
          <cell r="K61">
            <v>24.89429104740438</v>
          </cell>
          <cell r="L61">
            <v>7.6408220046488688</v>
          </cell>
          <cell r="M61">
            <v>20226.981193209831</v>
          </cell>
          <cell r="N61">
            <v>25906.823202084946</v>
          </cell>
          <cell r="O61">
            <v>113.62641755300415</v>
          </cell>
        </row>
        <row r="62">
          <cell r="A62" t="str">
            <v>TELLER</v>
          </cell>
          <cell r="B62">
            <v>28.259135080862052</v>
          </cell>
          <cell r="C62">
            <v>0</v>
          </cell>
          <cell r="D62">
            <v>1258.6828091942482</v>
          </cell>
          <cell r="E62">
            <v>284.89394700039446</v>
          </cell>
          <cell r="F62">
            <v>594.06981747767782</v>
          </cell>
          <cell r="G62">
            <v>0</v>
          </cell>
          <cell r="H62">
            <v>264.37990820095388</v>
          </cell>
          <cell r="I62">
            <v>557.85625918886944</v>
          </cell>
          <cell r="J62">
            <v>20.514038799440602</v>
          </cell>
          <cell r="K62">
            <v>36.213558288808407</v>
          </cell>
          <cell r="L62">
            <v>0</v>
          </cell>
          <cell r="M62">
            <v>17319.081919890989</v>
          </cell>
          <cell r="N62">
            <v>24419.869921468788</v>
          </cell>
          <cell r="O62">
            <v>165.78692580772403</v>
          </cell>
        </row>
        <row r="63">
          <cell r="A63" t="str">
            <v>WASHINGTON</v>
          </cell>
          <cell r="B63">
            <v>202.28576345800235</v>
          </cell>
          <cell r="C63">
            <v>103.17053596499969</v>
          </cell>
          <cell r="D63">
            <v>665.63746048424355</v>
          </cell>
          <cell r="E63">
            <v>99.856520439496748</v>
          </cell>
          <cell r="F63">
            <v>172.67765106567995</v>
          </cell>
          <cell r="G63">
            <v>27.951104629570921</v>
          </cell>
          <cell r="H63">
            <v>78.882290600458347</v>
          </cell>
          <cell r="I63">
            <v>108.75203579742571</v>
          </cell>
          <cell r="J63">
            <v>20.974229839038397</v>
          </cell>
          <cell r="K63">
            <v>63.925615268254248</v>
          </cell>
          <cell r="L63">
            <v>27.951104629570921</v>
          </cell>
          <cell r="M63">
            <v>2830.1256533120772</v>
          </cell>
          <cell r="N63">
            <v>3982.1384976313193</v>
          </cell>
          <cell r="O63">
            <v>124.66803141332802</v>
          </cell>
        </row>
        <row r="64">
          <cell r="A64" t="str">
            <v>WELD</v>
          </cell>
          <cell r="B64">
            <v>12671.811251479332</v>
          </cell>
          <cell r="C64">
            <v>4120.1138715236439</v>
          </cell>
          <cell r="D64">
            <v>27049.421111066702</v>
          </cell>
          <cell r="E64">
            <v>5299.6391611646977</v>
          </cell>
          <cell r="F64">
            <v>11164.855508431034</v>
          </cell>
          <cell r="G64">
            <v>1213.1100568161407</v>
          </cell>
          <cell r="H64">
            <v>4638.2793885451574</v>
          </cell>
          <cell r="I64">
            <v>9824.9313422975865</v>
          </cell>
          <cell r="J64">
            <v>661.35977261954031</v>
          </cell>
          <cell r="K64">
            <v>1339.9241661334486</v>
          </cell>
          <cell r="L64">
            <v>1213.1100568161407</v>
          </cell>
          <cell r="M64">
            <v>189171.12026315901</v>
          </cell>
          <cell r="N64">
            <v>272560.45202997758</v>
          </cell>
          <cell r="O64">
            <v>4511.6251979970039</v>
          </cell>
        </row>
        <row r="65">
          <cell r="A65" t="str">
            <v>YUMA</v>
          </cell>
          <cell r="B65">
            <v>422.0099548003152</v>
          </cell>
          <cell r="C65">
            <v>215.23508365112002</v>
          </cell>
          <cell r="D65">
            <v>1388.6574606654046</v>
          </cell>
          <cell r="E65">
            <v>208.3213616065363</v>
          </cell>
          <cell r="F65">
            <v>360.24130653357366</v>
          </cell>
          <cell r="G65">
            <v>58.311787244449675</v>
          </cell>
          <cell r="H65">
            <v>164.56477866647342</v>
          </cell>
          <cell r="I65">
            <v>226.87924709462948</v>
          </cell>
          <cell r="J65">
            <v>43.756582940062863</v>
          </cell>
          <cell r="K65">
            <v>133.36205943894419</v>
          </cell>
          <cell r="L65">
            <v>58.311787244449675</v>
          </cell>
          <cell r="M65">
            <v>5904.2276560476093</v>
          </cell>
          <cell r="N65">
            <v>8307.5647967825789</v>
          </cell>
          <cell r="O65">
            <v>260.08330691401193</v>
          </cell>
        </row>
        <row r="66">
          <cell r="A66" t="str">
            <v>Colorado</v>
          </cell>
          <cell r="B66">
            <v>149953</v>
          </cell>
          <cell r="C66">
            <v>67211</v>
          </cell>
          <cell r="D66">
            <v>460110.00000000006</v>
          </cell>
          <cell r="E66">
            <v>102608.00000000001</v>
          </cell>
          <cell r="F66">
            <v>175775</v>
          </cell>
          <cell r="G66">
            <v>17656.000000000004</v>
          </cell>
          <cell r="H66">
            <v>84432</v>
          </cell>
          <cell r="I66">
            <v>158841.99999999991</v>
          </cell>
          <cell r="J66">
            <v>18175.999999999996</v>
          </cell>
          <cell r="K66">
            <v>16932.999999999996</v>
          </cell>
          <cell r="L66">
            <v>17656.000000000004</v>
          </cell>
          <cell r="M66">
            <v>3583220.9999999995</v>
          </cell>
          <cell r="N66">
            <v>4911448.9999999991</v>
          </cell>
          <cell r="O66">
            <v>69120</v>
          </cell>
        </row>
        <row r="67">
          <cell r="A67" t="str">
            <v>RAE 1</v>
          </cell>
          <cell r="B67">
            <v>20618</v>
          </cell>
          <cell r="C67">
            <v>10538.999999999998</v>
          </cell>
          <cell r="D67">
            <v>83273</v>
          </cell>
          <cell r="E67">
            <v>21213</v>
          </cell>
          <cell r="F67">
            <v>29771</v>
          </cell>
          <cell r="G67">
            <v>4324.0000000000009</v>
          </cell>
          <cell r="H67">
            <v>17771.000000000004</v>
          </cell>
          <cell r="I67">
            <v>27682.000000000004</v>
          </cell>
          <cell r="J67">
            <v>3442.0000000000005</v>
          </cell>
          <cell r="K67">
            <v>2088.9999999999995</v>
          </cell>
          <cell r="L67">
            <v>4324.0000000000009</v>
          </cell>
          <cell r="M67">
            <v>575579.00000000012</v>
          </cell>
          <cell r="N67">
            <v>774105</v>
          </cell>
          <cell r="O67">
            <v>12296</v>
          </cell>
        </row>
        <row r="68">
          <cell r="A68" t="str">
            <v>RAE 2</v>
          </cell>
          <cell r="B68">
            <v>16374.598785786708</v>
          </cell>
          <cell r="C68">
            <v>6008.6233145439601</v>
          </cell>
          <cell r="D68">
            <v>39233.739220832183</v>
          </cell>
          <cell r="E68">
            <v>7127.486424273965</v>
          </cell>
          <cell r="F68">
            <v>14325.674356427844</v>
          </cell>
          <cell r="G68">
            <v>1724.7476531711802</v>
          </cell>
          <cell r="H68">
            <v>6082.1989077437011</v>
          </cell>
          <cell r="I68">
            <v>11815.608667273356</v>
          </cell>
          <cell r="J68">
            <v>1045.2875165302642</v>
          </cell>
          <cell r="K68">
            <v>2510.0656891544904</v>
          </cell>
          <cell r="L68">
            <v>1724.7476531711802</v>
          </cell>
          <cell r="M68">
            <v>240975.82372061786</v>
          </cell>
          <cell r="N68">
            <v>345452.44668572623</v>
          </cell>
          <cell r="O68">
            <v>6793.6406238613681</v>
          </cell>
        </row>
        <row r="69">
          <cell r="A69" t="str">
            <v>RAE 3</v>
          </cell>
          <cell r="B69">
            <v>55667.786054561635</v>
          </cell>
          <cell r="C69">
            <v>25243.42456634677</v>
          </cell>
          <cell r="D69">
            <v>119389.60079701373</v>
          </cell>
          <cell r="E69">
            <v>27754.527590718542</v>
          </cell>
          <cell r="F69">
            <v>46971.075300726981</v>
          </cell>
          <cell r="G69">
            <v>3385.9273668311198</v>
          </cell>
          <cell r="H69">
            <v>22428.882078491959</v>
          </cell>
          <cell r="I69">
            <v>40983.75719259258</v>
          </cell>
          <cell r="J69">
            <v>5325.6455122265743</v>
          </cell>
          <cell r="K69">
            <v>5987.3181081343937</v>
          </cell>
          <cell r="L69">
            <v>3385.9273668311198</v>
          </cell>
          <cell r="M69">
            <v>944938.72873063234</v>
          </cell>
          <cell r="N69">
            <v>1341818.5504496363</v>
          </cell>
          <cell r="O69">
            <v>19552.226149194226</v>
          </cell>
        </row>
        <row r="70">
          <cell r="A70" t="str">
            <v>RAE 4</v>
          </cell>
          <cell r="B70">
            <v>4868.4262943986096</v>
          </cell>
          <cell r="C70">
            <v>3442.9458371480923</v>
          </cell>
          <cell r="D70">
            <v>37147.873663041108</v>
          </cell>
          <cell r="E70">
            <v>8319.449309258096</v>
          </cell>
          <cell r="F70">
            <v>10284.658134894378</v>
          </cell>
          <cell r="G70">
            <v>1359.5823666508161</v>
          </cell>
          <cell r="H70">
            <v>7216.9897907724026</v>
          </cell>
          <cell r="I70">
            <v>10048.468803469275</v>
          </cell>
          <cell r="J70">
            <v>1102.459518485693</v>
          </cell>
          <cell r="K70">
            <v>236.18933142510352</v>
          </cell>
          <cell r="L70">
            <v>1359.5823666508161</v>
          </cell>
          <cell r="M70">
            <v>210258.04675803546</v>
          </cell>
          <cell r="N70">
            <v>291917.69015790534</v>
          </cell>
          <cell r="O70">
            <v>3124.2609195583809</v>
          </cell>
        </row>
        <row r="71">
          <cell r="A71" t="str">
            <v>RAE 5</v>
          </cell>
          <cell r="B71">
            <v>29236.326840543577</v>
          </cell>
          <cell r="C71">
            <v>12543.176194835634</v>
          </cell>
          <cell r="D71">
            <v>60645.062545043729</v>
          </cell>
          <cell r="E71">
            <v>12623.293831200452</v>
          </cell>
          <cell r="F71">
            <v>22239.761123772052</v>
          </cell>
          <cell r="G71">
            <v>2015</v>
          </cell>
          <cell r="H71">
            <v>11029.882883058362</v>
          </cell>
          <cell r="I71">
            <v>19530.817643506885</v>
          </cell>
          <cell r="J71">
            <v>1593.4109481420883</v>
          </cell>
          <cell r="K71">
            <v>2708.9434802651654</v>
          </cell>
          <cell r="L71">
            <v>2015</v>
          </cell>
          <cell r="M71">
            <v>498440.69429348706</v>
          </cell>
          <cell r="N71">
            <v>645513.68920963269</v>
          </cell>
          <cell r="O71">
            <v>7458.3204646240347</v>
          </cell>
        </row>
        <row r="72">
          <cell r="A72" t="str">
            <v>RAE 6</v>
          </cell>
          <cell r="B72">
            <v>17243.769691221962</v>
          </cell>
          <cell r="C72">
            <v>6179.7377536380309</v>
          </cell>
          <cell r="D72">
            <v>63305.516847612249</v>
          </cell>
          <cell r="E72">
            <v>14346.098996260327</v>
          </cell>
          <cell r="F72">
            <v>24238.35432654692</v>
          </cell>
          <cell r="G72">
            <v>3316.6637511822219</v>
          </cell>
          <cell r="H72">
            <v>10403.219963892865</v>
          </cell>
          <cell r="I72">
            <v>22873.870935526076</v>
          </cell>
          <cell r="J72">
            <v>3942.8790323674607</v>
          </cell>
          <cell r="K72">
            <v>1364.483391020847</v>
          </cell>
          <cell r="L72">
            <v>3316.6637511822219</v>
          </cell>
          <cell r="M72">
            <v>642924.83635384147</v>
          </cell>
          <cell r="N72">
            <v>856520.13621680334</v>
          </cell>
          <cell r="O72">
            <v>11503.506283095012</v>
          </cell>
        </row>
        <row r="73">
          <cell r="A73" t="str">
            <v>RAE 7</v>
          </cell>
          <cell r="B73">
            <v>5944.0923334875115</v>
          </cell>
          <cell r="C73">
            <v>3254.0923334875115</v>
          </cell>
          <cell r="D73">
            <v>57115.206926456995</v>
          </cell>
          <cell r="E73">
            <v>11224.143848288624</v>
          </cell>
          <cell r="F73">
            <v>27944.476757631823</v>
          </cell>
          <cell r="G73">
            <v>1530.0788621646623</v>
          </cell>
          <cell r="H73">
            <v>9499.8263760407026</v>
          </cell>
          <cell r="I73">
            <v>25907.476757631823</v>
          </cell>
          <cell r="J73">
            <v>1724.3174722479187</v>
          </cell>
          <cell r="K73">
            <v>2037</v>
          </cell>
          <cell r="L73">
            <v>1530.0788621646623</v>
          </cell>
          <cell r="M73">
            <v>470103.87014338578</v>
          </cell>
          <cell r="N73">
            <v>656121.48728029605</v>
          </cell>
          <cell r="O73">
            <v>8693.0646715947551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nal Report"/>
    </sheetNames>
    <sheetDataSet>
      <sheetData sheetId="0">
        <row r="5">
          <cell r="B5" t="str">
            <v>ADAMS</v>
          </cell>
          <cell r="C5">
            <v>1487</v>
          </cell>
          <cell r="D5">
            <v>2325</v>
          </cell>
          <cell r="E5">
            <v>603</v>
          </cell>
          <cell r="F5">
            <v>637</v>
          </cell>
          <cell r="G5">
            <v>5027</v>
          </cell>
        </row>
        <row r="6">
          <cell r="B6" t="str">
            <v>ALAMOSA</v>
          </cell>
          <cell r="C6">
            <v>50</v>
          </cell>
          <cell r="D6">
            <v>88</v>
          </cell>
          <cell r="E6">
            <v>8</v>
          </cell>
          <cell r="F6">
            <v>4</v>
          </cell>
          <cell r="G6">
            <v>149</v>
          </cell>
        </row>
        <row r="7">
          <cell r="B7" t="str">
            <v>ARAPAHOE</v>
          </cell>
          <cell r="C7">
            <v>3018</v>
          </cell>
          <cell r="D7">
            <v>4331</v>
          </cell>
          <cell r="E7">
            <v>1217</v>
          </cell>
          <cell r="F7">
            <v>1191</v>
          </cell>
          <cell r="G7">
            <v>9698</v>
          </cell>
        </row>
        <row r="8">
          <cell r="B8" t="str">
            <v>ARCHULETA</v>
          </cell>
          <cell r="C8">
            <v>108</v>
          </cell>
          <cell r="D8">
            <v>190</v>
          </cell>
          <cell r="E8">
            <v>11</v>
          </cell>
          <cell r="F8">
            <v>11</v>
          </cell>
          <cell r="G8">
            <v>320</v>
          </cell>
        </row>
        <row r="9">
          <cell r="B9" t="str">
            <v>BACA</v>
          </cell>
          <cell r="C9">
            <v>41</v>
          </cell>
          <cell r="D9">
            <v>42</v>
          </cell>
          <cell r="E9">
            <v>5</v>
          </cell>
          <cell r="F9">
            <v>5</v>
          </cell>
          <cell r="G9">
            <v>92</v>
          </cell>
        </row>
        <row r="10">
          <cell r="B10" t="str">
            <v>BENT</v>
          </cell>
          <cell r="C10">
            <v>14</v>
          </cell>
          <cell r="D10">
            <v>18</v>
          </cell>
          <cell r="E10">
            <v>1</v>
          </cell>
          <cell r="F10"/>
          <cell r="G10">
            <v>33</v>
          </cell>
        </row>
        <row r="11">
          <cell r="B11" t="str">
            <v>BOULDER</v>
          </cell>
          <cell r="C11">
            <v>2188</v>
          </cell>
          <cell r="D11">
            <v>3154</v>
          </cell>
          <cell r="E11">
            <v>1278</v>
          </cell>
          <cell r="F11">
            <v>1453</v>
          </cell>
          <cell r="G11">
            <v>8017</v>
          </cell>
        </row>
        <row r="12">
          <cell r="B12" t="str">
            <v>BROOMFIELD</v>
          </cell>
          <cell r="C12">
            <v>393</v>
          </cell>
          <cell r="D12">
            <v>492</v>
          </cell>
          <cell r="E12">
            <v>249</v>
          </cell>
          <cell r="F12">
            <v>236</v>
          </cell>
          <cell r="G12">
            <v>1363</v>
          </cell>
        </row>
        <row r="13">
          <cell r="B13" t="str">
            <v>CHAFFEE</v>
          </cell>
          <cell r="C13">
            <v>240</v>
          </cell>
          <cell r="D13">
            <v>382</v>
          </cell>
          <cell r="E13">
            <v>37</v>
          </cell>
          <cell r="F13">
            <v>35</v>
          </cell>
          <cell r="G13">
            <v>689</v>
          </cell>
        </row>
        <row r="14">
          <cell r="B14" t="str">
            <v>CHEYENNE</v>
          </cell>
          <cell r="C14">
            <v>18</v>
          </cell>
          <cell r="D14">
            <v>16</v>
          </cell>
          <cell r="E14">
            <v>4</v>
          </cell>
          <cell r="F14">
            <v>2</v>
          </cell>
          <cell r="G14">
            <v>40</v>
          </cell>
        </row>
        <row r="15">
          <cell r="B15" t="str">
            <v>CLEAR CREEK</v>
          </cell>
          <cell r="C15">
            <v>50</v>
          </cell>
          <cell r="D15">
            <v>80</v>
          </cell>
          <cell r="E15">
            <v>12</v>
          </cell>
          <cell r="F15">
            <v>6</v>
          </cell>
          <cell r="G15">
            <v>146</v>
          </cell>
        </row>
        <row r="16">
          <cell r="B16" t="str">
            <v>CONEJOS</v>
          </cell>
          <cell r="C16">
            <v>22</v>
          </cell>
          <cell r="D16">
            <v>35</v>
          </cell>
          <cell r="E16">
            <v>2</v>
          </cell>
          <cell r="F16">
            <v>4</v>
          </cell>
          <cell r="G16">
            <v>63</v>
          </cell>
        </row>
        <row r="17">
          <cell r="B17" t="str">
            <v>COSTILLA</v>
          </cell>
          <cell r="C17"/>
          <cell r="D17">
            <v>8</v>
          </cell>
          <cell r="E17"/>
          <cell r="F17">
            <v>1</v>
          </cell>
          <cell r="G17">
            <v>9</v>
          </cell>
        </row>
        <row r="18">
          <cell r="B18" t="str">
            <v>CROWLEY</v>
          </cell>
          <cell r="C18">
            <v>9</v>
          </cell>
          <cell r="D18">
            <v>9</v>
          </cell>
          <cell r="E18">
            <v>1</v>
          </cell>
          <cell r="F18"/>
          <cell r="G18">
            <v>19</v>
          </cell>
        </row>
        <row r="19">
          <cell r="B19" t="str">
            <v>CUSTER</v>
          </cell>
          <cell r="C19">
            <v>13</v>
          </cell>
          <cell r="D19">
            <v>26</v>
          </cell>
          <cell r="E19">
            <v>4</v>
          </cell>
          <cell r="F19">
            <v>7</v>
          </cell>
          <cell r="G19">
            <v>48</v>
          </cell>
        </row>
        <row r="20">
          <cell r="B20" t="str">
            <v>DELTA</v>
          </cell>
          <cell r="C20">
            <v>132</v>
          </cell>
          <cell r="D20">
            <v>227</v>
          </cell>
          <cell r="E20">
            <v>11</v>
          </cell>
          <cell r="F20">
            <v>10</v>
          </cell>
          <cell r="G20">
            <v>380</v>
          </cell>
        </row>
        <row r="21">
          <cell r="B21" t="str">
            <v>DENVER</v>
          </cell>
          <cell r="C21">
            <v>3227</v>
          </cell>
          <cell r="D21">
            <v>6063</v>
          </cell>
          <cell r="E21">
            <v>1898</v>
          </cell>
          <cell r="F21">
            <v>3168</v>
          </cell>
          <cell r="G21">
            <v>14277</v>
          </cell>
        </row>
        <row r="22">
          <cell r="B22" t="str">
            <v>DOLORES</v>
          </cell>
          <cell r="C22">
            <v>8</v>
          </cell>
          <cell r="D22">
            <v>10</v>
          </cell>
          <cell r="E22">
            <v>2</v>
          </cell>
          <cell r="F22"/>
          <cell r="G22">
            <v>20</v>
          </cell>
        </row>
        <row r="23">
          <cell r="B23" t="str">
            <v>DOUGLAS</v>
          </cell>
          <cell r="C23">
            <v>1898</v>
          </cell>
          <cell r="D23">
            <v>1984</v>
          </cell>
          <cell r="E23">
            <v>968</v>
          </cell>
          <cell r="F23">
            <v>846</v>
          </cell>
          <cell r="G23">
            <v>5674</v>
          </cell>
        </row>
        <row r="24">
          <cell r="B24" t="str">
            <v>EAGLE</v>
          </cell>
          <cell r="C24">
            <v>495</v>
          </cell>
          <cell r="D24">
            <v>651</v>
          </cell>
          <cell r="E24">
            <v>111</v>
          </cell>
          <cell r="F24">
            <v>135</v>
          </cell>
          <cell r="G24">
            <v>1388</v>
          </cell>
        </row>
        <row r="25">
          <cell r="B25" t="str">
            <v>EL PASO</v>
          </cell>
          <cell r="C25">
            <v>2022</v>
          </cell>
          <cell r="D25">
            <v>2848</v>
          </cell>
          <cell r="E25">
            <v>757</v>
          </cell>
          <cell r="F25">
            <v>756</v>
          </cell>
          <cell r="G25">
            <v>6350</v>
          </cell>
        </row>
        <row r="26">
          <cell r="B26" t="str">
            <v>ELBERT</v>
          </cell>
          <cell r="C26">
            <v>105</v>
          </cell>
          <cell r="D26">
            <v>125</v>
          </cell>
          <cell r="E26">
            <v>29</v>
          </cell>
          <cell r="F26">
            <v>32</v>
          </cell>
          <cell r="G26">
            <v>291</v>
          </cell>
        </row>
        <row r="27">
          <cell r="B27" t="str">
            <v>FREMONT</v>
          </cell>
          <cell r="C27">
            <v>91</v>
          </cell>
          <cell r="D27">
            <v>145</v>
          </cell>
          <cell r="E27">
            <v>17</v>
          </cell>
          <cell r="F27">
            <v>22</v>
          </cell>
          <cell r="G27">
            <v>274</v>
          </cell>
        </row>
        <row r="28">
          <cell r="B28" t="str">
            <v>GARFIELD</v>
          </cell>
          <cell r="C28">
            <v>471</v>
          </cell>
          <cell r="D28">
            <v>652</v>
          </cell>
          <cell r="E28">
            <v>52</v>
          </cell>
          <cell r="F28">
            <v>48</v>
          </cell>
          <cell r="G28">
            <v>1223</v>
          </cell>
        </row>
        <row r="29">
          <cell r="B29" t="str">
            <v>GILPIN</v>
          </cell>
          <cell r="C29">
            <v>14</v>
          </cell>
          <cell r="D29">
            <v>48</v>
          </cell>
          <cell r="E29">
            <v>10</v>
          </cell>
          <cell r="F29">
            <v>21</v>
          </cell>
          <cell r="G29">
            <v>93</v>
          </cell>
        </row>
        <row r="30">
          <cell r="B30" t="str">
            <v>GRAND</v>
          </cell>
          <cell r="C30">
            <v>140</v>
          </cell>
          <cell r="D30">
            <v>252</v>
          </cell>
          <cell r="E30">
            <v>7</v>
          </cell>
          <cell r="F30">
            <v>21</v>
          </cell>
          <cell r="G30">
            <v>419</v>
          </cell>
        </row>
        <row r="31">
          <cell r="B31" t="str">
            <v>GUNNISON</v>
          </cell>
          <cell r="C31">
            <v>368</v>
          </cell>
          <cell r="D31">
            <v>588</v>
          </cell>
          <cell r="E31">
            <v>34</v>
          </cell>
          <cell r="F31">
            <v>39</v>
          </cell>
          <cell r="G31">
            <v>1027</v>
          </cell>
        </row>
        <row r="32">
          <cell r="B32" t="str">
            <v>HINSDALE</v>
          </cell>
          <cell r="C32">
            <v>2</v>
          </cell>
          <cell r="D32">
            <v>6</v>
          </cell>
          <cell r="E32"/>
          <cell r="F32"/>
          <cell r="G32">
            <v>8</v>
          </cell>
        </row>
        <row r="33">
          <cell r="B33" t="str">
            <v>HUERFANO</v>
          </cell>
          <cell r="C33">
            <v>14</v>
          </cell>
          <cell r="D33">
            <v>28</v>
          </cell>
          <cell r="E33">
            <v>2</v>
          </cell>
          <cell r="F33">
            <v>2</v>
          </cell>
          <cell r="G33">
            <v>45</v>
          </cell>
        </row>
        <row r="34">
          <cell r="B34" t="str">
            <v>JACKSON</v>
          </cell>
          <cell r="C34">
            <v>10</v>
          </cell>
          <cell r="D34">
            <v>20</v>
          </cell>
          <cell r="E34"/>
          <cell r="F34"/>
          <cell r="G34">
            <v>30</v>
          </cell>
        </row>
        <row r="35">
          <cell r="B35" t="str">
            <v>JEFFERSON</v>
          </cell>
          <cell r="C35">
            <v>3088</v>
          </cell>
          <cell r="D35">
            <v>4126</v>
          </cell>
          <cell r="E35">
            <v>1386</v>
          </cell>
          <cell r="F35">
            <v>1654</v>
          </cell>
          <cell r="G35">
            <v>10218</v>
          </cell>
        </row>
        <row r="36">
          <cell r="B36" t="str">
            <v>KIOWA</v>
          </cell>
          <cell r="C36">
            <v>11</v>
          </cell>
          <cell r="D36">
            <v>10</v>
          </cell>
          <cell r="E36"/>
          <cell r="F36">
            <v>1</v>
          </cell>
          <cell r="G36">
            <v>22</v>
          </cell>
        </row>
        <row r="37">
          <cell r="B37" t="str">
            <v>KIT CARSON</v>
          </cell>
          <cell r="C37">
            <v>47</v>
          </cell>
          <cell r="D37">
            <v>54</v>
          </cell>
          <cell r="E37">
            <v>11</v>
          </cell>
          <cell r="F37">
            <v>8</v>
          </cell>
          <cell r="G37">
            <v>120</v>
          </cell>
        </row>
        <row r="38">
          <cell r="B38" t="str">
            <v>LA PLATA</v>
          </cell>
          <cell r="C38">
            <v>527</v>
          </cell>
          <cell r="D38">
            <v>782</v>
          </cell>
          <cell r="E38">
            <v>94</v>
          </cell>
          <cell r="F38">
            <v>116</v>
          </cell>
          <cell r="G38">
            <v>1513</v>
          </cell>
        </row>
        <row r="39">
          <cell r="B39" t="str">
            <v>LAKE</v>
          </cell>
          <cell r="C39">
            <v>52</v>
          </cell>
          <cell r="D39">
            <v>80</v>
          </cell>
          <cell r="E39">
            <v>6</v>
          </cell>
          <cell r="F39">
            <v>16</v>
          </cell>
          <cell r="G39">
            <v>153</v>
          </cell>
        </row>
        <row r="40">
          <cell r="B40" t="str">
            <v>LARIMER</v>
          </cell>
          <cell r="C40">
            <v>2047</v>
          </cell>
          <cell r="D40">
            <v>2868</v>
          </cell>
          <cell r="E40">
            <v>606</v>
          </cell>
          <cell r="F40">
            <v>668</v>
          </cell>
          <cell r="G40">
            <v>6155</v>
          </cell>
        </row>
        <row r="41">
          <cell r="B41" t="str">
            <v>LAS ANIMAS</v>
          </cell>
          <cell r="C41">
            <v>42</v>
          </cell>
          <cell r="D41">
            <v>66</v>
          </cell>
          <cell r="E41">
            <v>5</v>
          </cell>
          <cell r="F41">
            <v>4</v>
          </cell>
          <cell r="G41">
            <v>117</v>
          </cell>
        </row>
        <row r="42">
          <cell r="B42" t="str">
            <v>LINCOLN</v>
          </cell>
          <cell r="C42">
            <v>16</v>
          </cell>
          <cell r="D42">
            <v>34</v>
          </cell>
          <cell r="E42">
            <v>5</v>
          </cell>
          <cell r="F42">
            <v>9</v>
          </cell>
          <cell r="G42">
            <v>64</v>
          </cell>
        </row>
        <row r="43">
          <cell r="B43" t="str">
            <v>LOGAN</v>
          </cell>
          <cell r="C43">
            <v>88</v>
          </cell>
          <cell r="D43">
            <v>91</v>
          </cell>
          <cell r="E43">
            <v>12</v>
          </cell>
          <cell r="F43">
            <v>23</v>
          </cell>
          <cell r="G43">
            <v>213</v>
          </cell>
        </row>
        <row r="44">
          <cell r="B44" t="str">
            <v>MESA</v>
          </cell>
          <cell r="C44">
            <v>598</v>
          </cell>
          <cell r="D44">
            <v>832</v>
          </cell>
          <cell r="E44">
            <v>147</v>
          </cell>
          <cell r="F44">
            <v>122</v>
          </cell>
          <cell r="G44">
            <v>1690</v>
          </cell>
        </row>
        <row r="45">
          <cell r="B45" t="str">
            <v>MINERAL</v>
          </cell>
          <cell r="C45">
            <v>12</v>
          </cell>
          <cell r="D45">
            <v>23</v>
          </cell>
          <cell r="E45">
            <v>1</v>
          </cell>
          <cell r="F45">
            <v>1</v>
          </cell>
          <cell r="G45">
            <v>37</v>
          </cell>
        </row>
        <row r="46">
          <cell r="B46" t="str">
            <v>MOFFAT</v>
          </cell>
          <cell r="C46">
            <v>18</v>
          </cell>
          <cell r="D46">
            <v>53</v>
          </cell>
          <cell r="E46">
            <v>2</v>
          </cell>
          <cell r="F46">
            <v>2</v>
          </cell>
          <cell r="G46">
            <v>75</v>
          </cell>
        </row>
        <row r="47">
          <cell r="B47" t="str">
            <v>MONTEZUMA</v>
          </cell>
          <cell r="C47">
            <v>73</v>
          </cell>
          <cell r="D47">
            <v>161</v>
          </cell>
          <cell r="E47">
            <v>18</v>
          </cell>
          <cell r="F47">
            <v>15</v>
          </cell>
          <cell r="G47">
            <v>266</v>
          </cell>
        </row>
        <row r="48">
          <cell r="B48" t="str">
            <v>MONTROSE</v>
          </cell>
          <cell r="C48">
            <v>215</v>
          </cell>
          <cell r="D48">
            <v>333</v>
          </cell>
          <cell r="E48">
            <v>20</v>
          </cell>
          <cell r="F48">
            <v>24</v>
          </cell>
          <cell r="G48">
            <v>587</v>
          </cell>
        </row>
        <row r="49">
          <cell r="B49" t="str">
            <v>MORGAN</v>
          </cell>
          <cell r="C49">
            <v>109</v>
          </cell>
          <cell r="D49">
            <v>114</v>
          </cell>
          <cell r="E49">
            <v>14</v>
          </cell>
          <cell r="F49">
            <v>10</v>
          </cell>
          <cell r="G49">
            <v>243</v>
          </cell>
        </row>
        <row r="50">
          <cell r="B50" t="str">
            <v>OTERO</v>
          </cell>
          <cell r="C50">
            <v>47</v>
          </cell>
          <cell r="D50">
            <v>54</v>
          </cell>
          <cell r="E50"/>
          <cell r="F50">
            <v>2</v>
          </cell>
          <cell r="G50">
            <v>103</v>
          </cell>
        </row>
        <row r="51">
          <cell r="B51" t="str">
            <v>OURAY</v>
          </cell>
          <cell r="C51">
            <v>68</v>
          </cell>
          <cell r="D51">
            <v>115</v>
          </cell>
          <cell r="E51">
            <v>12</v>
          </cell>
          <cell r="F51">
            <v>9</v>
          </cell>
          <cell r="G51">
            <v>204</v>
          </cell>
        </row>
        <row r="52">
          <cell r="B52" t="str">
            <v>PARK</v>
          </cell>
          <cell r="C52">
            <v>81</v>
          </cell>
          <cell r="D52">
            <v>153</v>
          </cell>
          <cell r="E52">
            <v>25</v>
          </cell>
          <cell r="F52">
            <v>40</v>
          </cell>
          <cell r="G52">
            <v>299</v>
          </cell>
        </row>
        <row r="53">
          <cell r="B53" t="str">
            <v>PHILLIPS</v>
          </cell>
          <cell r="C53">
            <v>28</v>
          </cell>
          <cell r="D53">
            <v>36</v>
          </cell>
          <cell r="E53">
            <v>10</v>
          </cell>
          <cell r="F53">
            <v>4</v>
          </cell>
          <cell r="G53">
            <v>78</v>
          </cell>
        </row>
        <row r="54">
          <cell r="B54" t="str">
            <v>PITKIN</v>
          </cell>
          <cell r="C54">
            <v>267</v>
          </cell>
          <cell r="D54">
            <v>381</v>
          </cell>
          <cell r="E54">
            <v>41</v>
          </cell>
          <cell r="F54">
            <v>55</v>
          </cell>
          <cell r="G54">
            <v>743</v>
          </cell>
        </row>
        <row r="55">
          <cell r="B55" t="str">
            <v>PROWERS</v>
          </cell>
          <cell r="C55">
            <v>49</v>
          </cell>
          <cell r="D55">
            <v>75</v>
          </cell>
          <cell r="E55">
            <v>8</v>
          </cell>
          <cell r="F55">
            <v>2</v>
          </cell>
          <cell r="G55">
            <v>134</v>
          </cell>
        </row>
        <row r="56">
          <cell r="B56" t="str">
            <v>PUEBLO</v>
          </cell>
          <cell r="C56">
            <v>260</v>
          </cell>
          <cell r="D56">
            <v>424</v>
          </cell>
          <cell r="E56">
            <v>76</v>
          </cell>
          <cell r="F56">
            <v>79</v>
          </cell>
          <cell r="G56">
            <v>835</v>
          </cell>
        </row>
        <row r="57">
          <cell r="B57" t="str">
            <v>RIO BLANCO</v>
          </cell>
          <cell r="C57">
            <v>32</v>
          </cell>
          <cell r="D57">
            <v>48</v>
          </cell>
          <cell r="E57">
            <v>1</v>
          </cell>
          <cell r="F57">
            <v>2</v>
          </cell>
          <cell r="G57">
            <v>83</v>
          </cell>
        </row>
        <row r="58">
          <cell r="B58" t="str">
            <v>RIO GRANDE</v>
          </cell>
          <cell r="C58">
            <v>41</v>
          </cell>
          <cell r="D58">
            <v>65</v>
          </cell>
          <cell r="E58">
            <v>14</v>
          </cell>
          <cell r="F58">
            <v>12</v>
          </cell>
          <cell r="G58">
            <v>132</v>
          </cell>
        </row>
        <row r="59">
          <cell r="B59" t="str">
            <v>ROUTT</v>
          </cell>
          <cell r="C59">
            <v>325</v>
          </cell>
          <cell r="D59">
            <v>542</v>
          </cell>
          <cell r="E59">
            <v>41</v>
          </cell>
          <cell r="F59">
            <v>54</v>
          </cell>
          <cell r="G59">
            <v>959</v>
          </cell>
        </row>
        <row r="60">
          <cell r="B60" t="str">
            <v>SAGUACHE</v>
          </cell>
          <cell r="C60">
            <v>16</v>
          </cell>
          <cell r="D60">
            <v>39</v>
          </cell>
          <cell r="E60">
            <v>1</v>
          </cell>
          <cell r="F60">
            <v>5</v>
          </cell>
          <cell r="G60">
            <v>61</v>
          </cell>
        </row>
        <row r="61">
          <cell r="B61" t="str">
            <v>SAN JUAN</v>
          </cell>
          <cell r="C61">
            <v>7</v>
          </cell>
          <cell r="D61">
            <v>31</v>
          </cell>
          <cell r="E61"/>
          <cell r="F61">
            <v>1</v>
          </cell>
          <cell r="G61">
            <v>39</v>
          </cell>
        </row>
        <row r="62">
          <cell r="B62" t="str">
            <v>SAN MIGUEL</v>
          </cell>
          <cell r="C62">
            <v>174</v>
          </cell>
          <cell r="D62">
            <v>253</v>
          </cell>
          <cell r="E62">
            <v>49</v>
          </cell>
          <cell r="F62">
            <v>47</v>
          </cell>
          <cell r="G62">
            <v>522</v>
          </cell>
        </row>
        <row r="63">
          <cell r="B63" t="str">
            <v>SEDGWICK</v>
          </cell>
          <cell r="C63">
            <v>8</v>
          </cell>
          <cell r="D63">
            <v>13</v>
          </cell>
          <cell r="E63">
            <v>3</v>
          </cell>
          <cell r="F63">
            <v>2</v>
          </cell>
          <cell r="G63">
            <v>26</v>
          </cell>
        </row>
        <row r="64">
          <cell r="B64" t="str">
            <v>SUMMIT</v>
          </cell>
          <cell r="C64">
            <v>460</v>
          </cell>
          <cell r="D64">
            <v>682</v>
          </cell>
          <cell r="E64">
            <v>67</v>
          </cell>
          <cell r="F64">
            <v>116</v>
          </cell>
          <cell r="G64">
            <v>1313</v>
          </cell>
        </row>
        <row r="65">
          <cell r="B65" t="str">
            <v>TELLER</v>
          </cell>
          <cell r="C65">
            <v>88</v>
          </cell>
          <cell r="D65">
            <v>100</v>
          </cell>
          <cell r="E65">
            <v>6</v>
          </cell>
          <cell r="F65">
            <v>22</v>
          </cell>
          <cell r="G65">
            <v>216</v>
          </cell>
        </row>
        <row r="66">
          <cell r="B66" t="str">
            <v>WASHINGTON</v>
          </cell>
          <cell r="C66">
            <v>52</v>
          </cell>
          <cell r="D66">
            <v>48</v>
          </cell>
          <cell r="E66"/>
          <cell r="F66">
            <v>3</v>
          </cell>
          <cell r="G66">
            <v>103</v>
          </cell>
        </row>
        <row r="67">
          <cell r="B67" t="str">
            <v>WELD</v>
          </cell>
          <cell r="C67">
            <v>1136</v>
          </cell>
          <cell r="D67">
            <v>1385</v>
          </cell>
          <cell r="E67">
            <v>417</v>
          </cell>
          <cell r="F67">
            <v>385</v>
          </cell>
          <cell r="G67">
            <v>3309</v>
          </cell>
        </row>
        <row r="68">
          <cell r="B68" t="str">
            <v>YUMA</v>
          </cell>
          <cell r="C68">
            <v>69</v>
          </cell>
          <cell r="D68">
            <v>107</v>
          </cell>
          <cell r="E68">
            <v>20</v>
          </cell>
          <cell r="F68">
            <v>20</v>
          </cell>
          <cell r="G68">
            <v>216</v>
          </cell>
        </row>
        <row r="69">
          <cell r="B69" t="str">
            <v>Grand Total</v>
          </cell>
          <cell r="C69">
            <v>26799</v>
          </cell>
          <cell r="D69">
            <v>39021</v>
          </cell>
          <cell r="E69">
            <v>10448</v>
          </cell>
          <cell r="F69">
            <v>12225</v>
          </cell>
          <cell r="G69">
            <v>88060</v>
          </cell>
        </row>
        <row r="72">
          <cell r="B72" t="str">
            <v>RAE 1</v>
          </cell>
          <cell r="C72">
            <v>6545</v>
          </cell>
          <cell r="D72">
            <v>9677</v>
          </cell>
          <cell r="E72">
            <v>1326</v>
          </cell>
          <cell r="F72">
            <v>1495</v>
          </cell>
          <cell r="G72">
            <v>18964</v>
          </cell>
        </row>
        <row r="73">
          <cell r="B73" t="str">
            <v>RAE 2</v>
          </cell>
          <cell r="C73">
            <v>1571</v>
          </cell>
          <cell r="D73">
            <v>1898</v>
          </cell>
          <cell r="E73">
            <v>496</v>
          </cell>
          <cell r="F73">
            <v>466</v>
          </cell>
          <cell r="G73">
            <v>4412</v>
          </cell>
        </row>
        <row r="74">
          <cell r="B74" t="str">
            <v>RAE 3</v>
          </cell>
          <cell r="C74">
            <v>6508</v>
          </cell>
          <cell r="D74">
            <v>8765</v>
          </cell>
          <cell r="E74">
            <v>2817</v>
          </cell>
          <cell r="F74">
            <v>2706</v>
          </cell>
          <cell r="G74">
            <v>20690</v>
          </cell>
        </row>
        <row r="75">
          <cell r="B75" t="str">
            <v>RAE 4</v>
          </cell>
          <cell r="C75">
            <v>1024</v>
          </cell>
          <cell r="D75">
            <v>1617</v>
          </cell>
          <cell r="E75">
            <v>188</v>
          </cell>
          <cell r="F75">
            <v>202</v>
          </cell>
          <cell r="G75">
            <v>3015</v>
          </cell>
        </row>
        <row r="76">
          <cell r="B76" t="str">
            <v>RAE 5</v>
          </cell>
          <cell r="C76">
            <v>3227</v>
          </cell>
          <cell r="D76">
            <v>6063</v>
          </cell>
          <cell r="E76">
            <v>1898</v>
          </cell>
          <cell r="F76">
            <v>3168</v>
          </cell>
          <cell r="G76">
            <v>14277</v>
          </cell>
        </row>
        <row r="77">
          <cell r="B77" t="str">
            <v>RAE 6</v>
          </cell>
          <cell r="C77">
            <v>5733</v>
          </cell>
          <cell r="D77">
            <v>7900</v>
          </cell>
          <cell r="E77">
            <v>2935</v>
          </cell>
          <cell r="F77">
            <v>3370</v>
          </cell>
          <cell r="G77">
            <v>19837</v>
          </cell>
        </row>
        <row r="78">
          <cell r="B78" t="str">
            <v>RAE 7</v>
          </cell>
          <cell r="C78">
            <v>2191</v>
          </cell>
          <cell r="D78">
            <v>3101</v>
          </cell>
          <cell r="E78">
            <v>788</v>
          </cell>
          <cell r="F78">
            <v>818</v>
          </cell>
          <cell r="G78">
            <v>6865</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 Kids"/>
      <sheetName val="Language Kids"/>
      <sheetName val="RaceEth Kids"/>
      <sheetName val="FPL Adults"/>
      <sheetName val="Language Adults"/>
      <sheetName val="RaceEth Adults"/>
      <sheetName val="Age Adults"/>
      <sheetName val="FPL UninAdults"/>
      <sheetName val="Undoc Adults"/>
      <sheetName val="FPL UninKids"/>
      <sheetName val="Undoc Kids"/>
    </sheetNames>
    <sheetDataSet>
      <sheetData sheetId="0"/>
      <sheetData sheetId="1"/>
      <sheetData sheetId="2"/>
      <sheetData sheetId="3">
        <row r="9">
          <cell r="C9">
            <v>84432</v>
          </cell>
        </row>
      </sheetData>
      <sheetData sheetId="4"/>
      <sheetData sheetId="5">
        <row r="9">
          <cell r="C9">
            <v>46719</v>
          </cell>
        </row>
        <row r="10">
          <cell r="C10">
            <v>26012</v>
          </cell>
        </row>
        <row r="11">
          <cell r="C11">
            <v>11701</v>
          </cell>
        </row>
        <row r="22">
          <cell r="C22">
            <v>94162</v>
          </cell>
        </row>
        <row r="23">
          <cell r="C23">
            <v>47091</v>
          </cell>
        </row>
      </sheetData>
      <sheetData sheetId="6">
        <row r="9">
          <cell r="C9">
            <v>28393</v>
          </cell>
        </row>
        <row r="10">
          <cell r="C10">
            <v>21265</v>
          </cell>
        </row>
        <row r="11">
          <cell r="C11">
            <v>17603</v>
          </cell>
        </row>
        <row r="12">
          <cell r="C12">
            <v>8044</v>
          </cell>
        </row>
        <row r="13">
          <cell r="C13">
            <v>9127</v>
          </cell>
        </row>
        <row r="24">
          <cell r="C24">
            <v>27225</v>
          </cell>
        </row>
        <row r="25">
          <cell r="C25">
            <v>50212</v>
          </cell>
        </row>
        <row r="26">
          <cell r="C26">
            <v>31955</v>
          </cell>
        </row>
        <row r="27">
          <cell r="C27">
            <v>25484</v>
          </cell>
        </row>
        <row r="28">
          <cell r="C28">
            <v>23966</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CHI Colores">
      <a:dk1>
        <a:sysClr val="windowText" lastClr="000000"/>
      </a:dk1>
      <a:lt1>
        <a:sysClr val="window" lastClr="FFFFFF"/>
      </a:lt1>
      <a:dk2>
        <a:srgbClr val="90648D"/>
      </a:dk2>
      <a:lt2>
        <a:srgbClr val="B7B26B"/>
      </a:lt2>
      <a:accent1>
        <a:srgbClr val="3B6E8F"/>
      </a:accent1>
      <a:accent2>
        <a:srgbClr val="F6A01A"/>
      </a:accent2>
      <a:accent3>
        <a:srgbClr val="56004E"/>
      </a:accent3>
      <a:accent4>
        <a:srgbClr val="817C00"/>
      </a:accent4>
      <a:accent5>
        <a:srgbClr val="8EA9C1"/>
      </a:accent5>
      <a:accent6>
        <a:srgbClr val="F7C577"/>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hittingtonl@coloradohealthinstitut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
  <sheetViews>
    <sheetView showGridLines="0" tabSelected="1" workbookViewId="0">
      <selection activeCell="B12" sqref="B12:C12"/>
    </sheetView>
  </sheetViews>
  <sheetFormatPr defaultColWidth="9.1796875" defaultRowHeight="16" x14ac:dyDescent="0.45"/>
  <cols>
    <col min="1" max="1" width="18.7265625" style="1" customWidth="1"/>
    <col min="2" max="2" width="20.7265625" style="1" customWidth="1"/>
    <col min="3" max="3" width="124.1796875" style="1" customWidth="1"/>
    <col min="4" max="16384" width="9.1796875" style="1"/>
  </cols>
  <sheetData>
    <row r="2" spans="1:11" x14ac:dyDescent="0.45">
      <c r="K2" s="2"/>
    </row>
    <row r="8" spans="1:11" s="14" customFormat="1" ht="20.5" x14ac:dyDescent="0.45">
      <c r="A8" s="54" t="s">
        <v>107</v>
      </c>
      <c r="B8" s="54"/>
      <c r="C8" s="54"/>
    </row>
    <row r="9" spans="1:11" s="12" customFormat="1" ht="12.5" x14ac:dyDescent="0.25"/>
    <row r="10" spans="1:11" s="14" customFormat="1" ht="14" x14ac:dyDescent="0.3">
      <c r="A10" s="56" t="s">
        <v>94</v>
      </c>
      <c r="B10" s="55">
        <v>44253</v>
      </c>
      <c r="C10" s="10"/>
    </row>
    <row r="11" spans="1:11" s="14" customFormat="1" ht="14" x14ac:dyDescent="0.3">
      <c r="A11" s="13"/>
      <c r="B11" s="15"/>
      <c r="C11" s="10"/>
    </row>
    <row r="12" spans="1:11" s="14" customFormat="1" ht="58.5" customHeight="1" x14ac:dyDescent="0.3">
      <c r="A12" s="56" t="s">
        <v>84</v>
      </c>
      <c r="B12" s="16" t="s">
        <v>113</v>
      </c>
      <c r="C12" s="16"/>
    </row>
    <row r="13" spans="1:11" s="14" customFormat="1" ht="14" x14ac:dyDescent="0.3">
      <c r="A13" s="13"/>
      <c r="B13" s="17"/>
      <c r="C13" s="17"/>
    </row>
    <row r="14" spans="1:11" s="14" customFormat="1" ht="36" customHeight="1" x14ac:dyDescent="0.3">
      <c r="A14" s="56" t="s">
        <v>90</v>
      </c>
      <c r="B14" s="18" t="s">
        <v>108</v>
      </c>
      <c r="C14" s="18"/>
    </row>
    <row r="15" spans="1:11" s="14" customFormat="1" ht="14" x14ac:dyDescent="0.3">
      <c r="A15" s="13"/>
      <c r="B15" s="17"/>
      <c r="C15" s="17"/>
    </row>
    <row r="16" spans="1:11" s="14" customFormat="1" ht="14" x14ac:dyDescent="0.3">
      <c r="A16" s="56" t="s">
        <v>85</v>
      </c>
      <c r="B16" s="19" t="s">
        <v>95</v>
      </c>
      <c r="C16" s="19"/>
    </row>
    <row r="17" spans="1:3" s="14" customFormat="1" ht="14" x14ac:dyDescent="0.3">
      <c r="A17" s="10"/>
      <c r="B17" s="19" t="s">
        <v>96</v>
      </c>
      <c r="C17" s="19"/>
    </row>
    <row r="18" spans="1:3" s="14" customFormat="1" ht="14" x14ac:dyDescent="0.3">
      <c r="A18" s="10"/>
      <c r="B18" s="19" t="s">
        <v>97</v>
      </c>
      <c r="C18" s="19"/>
    </row>
    <row r="19" spans="1:3" s="14" customFormat="1" ht="14" x14ac:dyDescent="0.3">
      <c r="A19" s="10"/>
      <c r="B19" s="20" t="s">
        <v>98</v>
      </c>
      <c r="C19" s="19"/>
    </row>
    <row r="20" spans="1:3" s="14" customFormat="1" ht="14" x14ac:dyDescent="0.3">
      <c r="A20" s="10"/>
      <c r="B20" s="21"/>
      <c r="C20" s="21"/>
    </row>
    <row r="21" spans="1:3" s="14" customFormat="1" ht="14" x14ac:dyDescent="0.3">
      <c r="A21" s="22" t="s">
        <v>86</v>
      </c>
      <c r="B21" s="22"/>
      <c r="C21" s="10"/>
    </row>
    <row r="22" spans="1:3" s="14" customFormat="1" ht="14" x14ac:dyDescent="0.3">
      <c r="A22" s="23" t="s">
        <v>87</v>
      </c>
      <c r="B22" s="23"/>
      <c r="C22" s="23"/>
    </row>
    <row r="23" spans="1:3" s="25" customFormat="1" ht="14" x14ac:dyDescent="0.35">
      <c r="A23" s="24" t="s">
        <v>88</v>
      </c>
      <c r="B23" s="24"/>
      <c r="C23" s="13"/>
    </row>
    <row r="24" spans="1:3" s="25" customFormat="1" ht="14" x14ac:dyDescent="0.35">
      <c r="A24" s="26" t="s">
        <v>109</v>
      </c>
      <c r="B24" s="26"/>
      <c r="C24" s="13"/>
    </row>
    <row r="25" spans="1:3" s="25" customFormat="1" ht="14" x14ac:dyDescent="0.35">
      <c r="A25" s="24" t="s">
        <v>12</v>
      </c>
      <c r="B25" s="24"/>
      <c r="C25" s="13"/>
    </row>
    <row r="26" spans="1:3" s="25" customFormat="1" ht="14" x14ac:dyDescent="0.35">
      <c r="A26" s="27" t="s">
        <v>89</v>
      </c>
      <c r="B26" s="13"/>
      <c r="C26" s="13"/>
    </row>
    <row r="27" spans="1:3" s="14" customFormat="1" ht="14" x14ac:dyDescent="0.3">
      <c r="A27" s="10"/>
      <c r="B27" s="10"/>
      <c r="C27" s="10"/>
    </row>
    <row r="28" spans="1:3" x14ac:dyDescent="0.45">
      <c r="A28" s="10"/>
      <c r="B28" s="10"/>
      <c r="C28" s="10"/>
    </row>
    <row r="29" spans="1:3" ht="16.5" x14ac:dyDescent="0.45">
      <c r="A29" s="11"/>
      <c r="B29" s="11"/>
      <c r="C29" s="11"/>
    </row>
    <row r="33" spans="1:1" x14ac:dyDescent="0.45">
      <c r="A33" s="3"/>
    </row>
    <row r="34" spans="1:1" x14ac:dyDescent="0.45">
      <c r="A34" s="3"/>
    </row>
    <row r="35" spans="1:1" x14ac:dyDescent="0.45">
      <c r="A35" s="3"/>
    </row>
    <row r="36" spans="1:1" x14ac:dyDescent="0.45">
      <c r="A36" s="3"/>
    </row>
    <row r="37" spans="1:1" x14ac:dyDescent="0.45">
      <c r="A37" s="3"/>
    </row>
    <row r="38" spans="1:1" x14ac:dyDescent="0.45">
      <c r="A38" s="3"/>
    </row>
    <row r="39" spans="1:1" x14ac:dyDescent="0.45">
      <c r="A39" s="3"/>
    </row>
    <row r="40" spans="1:1" x14ac:dyDescent="0.45">
      <c r="A40" s="3"/>
    </row>
  </sheetData>
  <mergeCells count="9">
    <mergeCell ref="A23:B23"/>
    <mergeCell ref="A24:B24"/>
    <mergeCell ref="A25:B25"/>
    <mergeCell ref="A8:C8"/>
    <mergeCell ref="B12:C12"/>
    <mergeCell ref="B14:C14"/>
    <mergeCell ref="B20:C20"/>
    <mergeCell ref="A21:B21"/>
    <mergeCell ref="A22:C22"/>
  </mergeCells>
  <hyperlinks>
    <hyperlink ref="B19" r:id="rId1" xr:uid="{00000000-0004-0000-0000-000000000000}"/>
    <hyperlink ref="A26" location="'Race | Ethnicity'!A1" display="Race | Ethnicity" xr:uid="{00000000-0004-0000-0000-000001000000}"/>
    <hyperlink ref="A25:B25" location="County!A1" display="County" xr:uid="{00000000-0004-0000-0000-000004000000}"/>
    <hyperlink ref="A24:B24" location="RAE!A1" display="RAE" xr:uid="{00000000-0004-0000-0000-000005000000}"/>
    <hyperlink ref="A23:B23" location="'State of Colorado'!A1" display="State of Colorado" xr:uid="{00000000-0004-0000-0000-000006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showGridLines="0" workbookViewId="0">
      <selection activeCell="D9" sqref="D9"/>
    </sheetView>
  </sheetViews>
  <sheetFormatPr defaultColWidth="9.1796875" defaultRowHeight="16" x14ac:dyDescent="0.35"/>
  <cols>
    <col min="1" max="1" width="43.54296875" style="4" customWidth="1"/>
    <col min="2" max="6" width="29.7265625" style="4" customWidth="1"/>
    <col min="7" max="16384" width="9.1796875" style="4"/>
  </cols>
  <sheetData>
    <row r="1" spans="1:6" x14ac:dyDescent="0.35">
      <c r="A1" s="28" t="s">
        <v>91</v>
      </c>
      <c r="B1" s="28"/>
      <c r="C1" s="28"/>
      <c r="D1" s="28"/>
      <c r="E1" s="28"/>
      <c r="F1" s="29"/>
    </row>
    <row r="2" spans="1:6" x14ac:dyDescent="0.35">
      <c r="A2" s="30"/>
      <c r="B2" s="31" t="s">
        <v>5</v>
      </c>
      <c r="C2" s="31" t="s">
        <v>6</v>
      </c>
      <c r="D2" s="31" t="s">
        <v>93</v>
      </c>
      <c r="E2" s="32" t="s">
        <v>83</v>
      </c>
      <c r="F2" s="32" t="s">
        <v>19</v>
      </c>
    </row>
    <row r="3" spans="1:6" x14ac:dyDescent="0.35">
      <c r="A3" s="33" t="s">
        <v>7</v>
      </c>
      <c r="B3" s="34">
        <f>C3+D3</f>
        <v>697252.5</v>
      </c>
      <c r="C3" s="34">
        <f>VLOOKUP("Grand Total",'[1]MCAID Enrollees 19-64 under 138'!$B$5:$RR$70, 62, FALSE)</f>
        <v>612820.5</v>
      </c>
      <c r="D3" s="34">
        <f>VLOOKUP("Colorado",[2]COUNTY_LVL!$A$1:$H$65536,8,FALSE)</f>
        <v>84432</v>
      </c>
      <c r="E3" s="35">
        <f>D3/B3</f>
        <v>0.12109243064743404</v>
      </c>
      <c r="F3" s="35">
        <f>D3/D5</f>
        <v>0.38359370114441987</v>
      </c>
    </row>
    <row r="4" spans="1:6" x14ac:dyDescent="0.35">
      <c r="A4" s="33" t="s">
        <v>0</v>
      </c>
      <c r="B4" s="34">
        <f>C4+D4</f>
        <v>174696.88954068889</v>
      </c>
      <c r="C4" s="36">
        <f>[3]Summary!$D$69</f>
        <v>39021</v>
      </c>
      <c r="D4" s="36">
        <f>(1-(16359/112168))*VLOOKUP("Colorado",[2]COUNTY_LVL!$A$1:$I$65536,9,FALSE)</f>
        <v>135675.88954068889</v>
      </c>
      <c r="E4" s="35">
        <f>D4/B4</f>
        <v>0.77663597730564304</v>
      </c>
      <c r="F4" s="35">
        <f>D4/D5</f>
        <v>0.61640629885558007</v>
      </c>
    </row>
    <row r="5" spans="1:6" x14ac:dyDescent="0.35">
      <c r="A5" s="33" t="s">
        <v>8</v>
      </c>
      <c r="B5" s="34">
        <f>SUM(B3:B4)</f>
        <v>871949.38954068883</v>
      </c>
      <c r="C5" s="34">
        <f>SUM(C3:C4)</f>
        <v>651841.5</v>
      </c>
      <c r="D5" s="34">
        <f>SUM(D3:D4)</f>
        <v>220107.88954068889</v>
      </c>
      <c r="E5" s="35">
        <f>D5/B5</f>
        <v>0.25243195554805503</v>
      </c>
      <c r="F5" s="35">
        <f>SUM(F3:F4)</f>
        <v>1</v>
      </c>
    </row>
    <row r="6" spans="1:6" x14ac:dyDescent="0.35">
      <c r="A6" s="5"/>
      <c r="B6" s="5"/>
      <c r="C6" s="5"/>
      <c r="D6" s="37"/>
      <c r="E6" s="5"/>
      <c r="F6" s="5"/>
    </row>
    <row r="7" spans="1:6" x14ac:dyDescent="0.35">
      <c r="A7" s="5"/>
      <c r="B7" s="5"/>
      <c r="C7" s="5"/>
      <c r="D7" s="38"/>
      <c r="E7" s="5"/>
      <c r="F7" s="5"/>
    </row>
    <row r="8" spans="1:6" x14ac:dyDescent="0.35">
      <c r="A8" s="5"/>
      <c r="B8" s="5"/>
      <c r="C8" s="5"/>
      <c r="D8" s="5"/>
      <c r="E8" s="5"/>
      <c r="F8" s="5"/>
    </row>
    <row r="9" spans="1:6" x14ac:dyDescent="0.35">
      <c r="A9" s="5"/>
      <c r="B9" s="5"/>
      <c r="C9" s="5"/>
      <c r="D9" s="5"/>
      <c r="E9" s="5"/>
      <c r="F9" s="5"/>
    </row>
    <row r="13" spans="1:6" x14ac:dyDescent="0.35">
      <c r="B13" s="6"/>
      <c r="C13" s="6"/>
      <c r="D13" s="6"/>
      <c r="E13" s="7"/>
      <c r="F13" s="7"/>
    </row>
    <row r="14" spans="1:6" x14ac:dyDescent="0.35">
      <c r="B14" s="6"/>
      <c r="C14" s="6"/>
      <c r="D14" s="6"/>
      <c r="E14" s="7"/>
      <c r="F14" s="7"/>
    </row>
    <row r="15" spans="1:6" x14ac:dyDescent="0.35">
      <c r="B15" s="6"/>
      <c r="C15" s="6"/>
      <c r="D15" s="6"/>
      <c r="E15" s="7"/>
      <c r="F15" s="7"/>
    </row>
    <row r="16" spans="1:6" ht="16.5" customHeight="1" x14ac:dyDescent="0.35">
      <c r="B16" s="6"/>
      <c r="C16" s="6"/>
      <c r="D16" s="6"/>
      <c r="E16" s="7"/>
      <c r="F16" s="7"/>
    </row>
    <row r="17" spans="2:4" x14ac:dyDescent="0.35">
      <c r="D17" s="8"/>
    </row>
    <row r="19" spans="2:4" x14ac:dyDescent="0.35">
      <c r="B19" s="9"/>
      <c r="C19" s="9"/>
      <c r="D19" s="9"/>
    </row>
    <row r="20" spans="2:4" x14ac:dyDescent="0.35">
      <c r="B20" s="9"/>
      <c r="C20" s="9"/>
      <c r="D20" s="9"/>
    </row>
    <row r="21" spans="2:4" x14ac:dyDescent="0.35">
      <c r="B21" s="9"/>
      <c r="C21" s="9"/>
      <c r="D21" s="9"/>
    </row>
    <row r="22" spans="2:4" x14ac:dyDescent="0.35">
      <c r="B22" s="9"/>
      <c r="C22" s="9"/>
      <c r="D22" s="9"/>
    </row>
  </sheetData>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
  <sheetViews>
    <sheetView showGridLines="0" topLeftCell="B1" workbookViewId="0">
      <pane ySplit="2" topLeftCell="A12" activePane="bottomLeft" state="frozen"/>
      <selection activeCell="A28" sqref="A28"/>
      <selection pane="bottomLeft" activeCell="B10" sqref="B10"/>
    </sheetView>
  </sheetViews>
  <sheetFormatPr defaultColWidth="9.1796875" defaultRowHeight="16" x14ac:dyDescent="0.35"/>
  <cols>
    <col min="1" max="1" width="43.54296875" style="4" customWidth="1"/>
    <col min="2" max="4" width="29.7265625" style="4" customWidth="1"/>
    <col min="5" max="6" width="29.7265625" style="49" customWidth="1"/>
    <col min="7" max="16384" width="9.1796875" style="4"/>
  </cols>
  <sheetData>
    <row r="1" spans="1:6" x14ac:dyDescent="0.35">
      <c r="A1" s="39" t="s">
        <v>99</v>
      </c>
      <c r="B1" s="40"/>
      <c r="C1" s="40"/>
      <c r="D1" s="40"/>
      <c r="E1" s="29"/>
      <c r="F1" s="29"/>
    </row>
    <row r="2" spans="1:6" x14ac:dyDescent="0.35">
      <c r="A2" s="41" t="s">
        <v>114</v>
      </c>
      <c r="B2" s="31" t="s">
        <v>5</v>
      </c>
      <c r="C2" s="31" t="s">
        <v>6</v>
      </c>
      <c r="D2" s="31" t="s">
        <v>93</v>
      </c>
      <c r="E2" s="32" t="s">
        <v>83</v>
      </c>
      <c r="F2" s="32" t="s">
        <v>19</v>
      </c>
    </row>
    <row r="3" spans="1:6" x14ac:dyDescent="0.35">
      <c r="A3" s="42" t="s">
        <v>7</v>
      </c>
      <c r="B3" s="42"/>
      <c r="C3" s="42"/>
      <c r="D3" s="42"/>
      <c r="E3" s="42"/>
      <c r="F3" s="43"/>
    </row>
    <row r="4" spans="1:6" x14ac:dyDescent="0.35">
      <c r="A4" s="44" t="s">
        <v>100</v>
      </c>
      <c r="B4" s="34">
        <f>C4+D4</f>
        <v>114399.83333333333</v>
      </c>
      <c r="C4" s="34">
        <f>VLOOKUP(A4,'[1]MCAID Enrollees 19-64 under 138'!$B:$RR,62,FALSE)</f>
        <v>96628.833333333328</v>
      </c>
      <c r="D4" s="34">
        <f>VLOOKUP(A4,[2]COUNTY_LVL!$A$1:$H$65536,8,FALSE)</f>
        <v>17771.000000000004</v>
      </c>
      <c r="E4" s="35">
        <f>D4/B4</f>
        <v>0.15534113540375208</v>
      </c>
      <c r="F4" s="35">
        <f>D4/$D$11</f>
        <v>0.21047707030509763</v>
      </c>
    </row>
    <row r="5" spans="1:6" x14ac:dyDescent="0.35">
      <c r="A5" s="44" t="s">
        <v>101</v>
      </c>
      <c r="B5" s="34">
        <f t="shared" ref="B5:B11" si="0">C5+D5</f>
        <v>44370.615574410367</v>
      </c>
      <c r="C5" s="34">
        <f>VLOOKUP(A5,'[1]MCAID Enrollees 19-64 under 138'!$B:$RR,62,FALSE)</f>
        <v>38288.416666666664</v>
      </c>
      <c r="D5" s="34">
        <f>VLOOKUP(A5,[2]COUNTY_LVL!$A$1:$H$65536,8,FALSE)</f>
        <v>6082.1989077437011</v>
      </c>
      <c r="E5" s="35">
        <f t="shared" ref="E5:E11" si="1">D5/B5</f>
        <v>0.13707718112550721</v>
      </c>
      <c r="F5" s="35">
        <f t="shared" ref="F5:F11" si="2">D5/$D$11</f>
        <v>7.2036655625162274E-2</v>
      </c>
    </row>
    <row r="6" spans="1:6" x14ac:dyDescent="0.35">
      <c r="A6" s="44" t="s">
        <v>102</v>
      </c>
      <c r="B6" s="34">
        <f t="shared" si="0"/>
        <v>155939.88207849197</v>
      </c>
      <c r="C6" s="34">
        <f>VLOOKUP(A6,'[1]MCAID Enrollees 19-64 under 138'!$B:$RR,62,FALSE)</f>
        <v>133511</v>
      </c>
      <c r="D6" s="34">
        <f>VLOOKUP(A6,[2]COUNTY_LVL!$A$1:$H$65536,8,FALSE)</f>
        <v>22428.882078491959</v>
      </c>
      <c r="E6" s="35">
        <f t="shared" si="1"/>
        <v>0.14383031319212128</v>
      </c>
      <c r="F6" s="35">
        <f t="shared" si="2"/>
        <v>0.26564433009394495</v>
      </c>
    </row>
    <row r="7" spans="1:6" x14ac:dyDescent="0.35">
      <c r="A7" s="44" t="s">
        <v>103</v>
      </c>
      <c r="B7" s="34">
        <f t="shared" si="0"/>
        <v>77440.15645743908</v>
      </c>
      <c r="C7" s="34">
        <f>VLOOKUP(A7,'[1]MCAID Enrollees 19-64 under 138'!$B:$RR,62,FALSE)</f>
        <v>70223.166666666672</v>
      </c>
      <c r="D7" s="34">
        <f>VLOOKUP(A7,[2]COUNTY_LVL!$A$1:$H$65536,8,FALSE)</f>
        <v>7216.9897907724026</v>
      </c>
      <c r="E7" s="35">
        <f t="shared" si="1"/>
        <v>9.3194411283748405E-2</v>
      </c>
      <c r="F7" s="35">
        <f t="shared" si="2"/>
        <v>8.547694938853044E-2</v>
      </c>
    </row>
    <row r="8" spans="1:6" x14ac:dyDescent="0.35">
      <c r="A8" s="44" t="s">
        <v>104</v>
      </c>
      <c r="B8" s="34">
        <f t="shared" si="0"/>
        <v>110989.54954972504</v>
      </c>
      <c r="C8" s="34">
        <f>VLOOKUP(A8,'[1]MCAID Enrollees 19-64 under 138'!$B:$RR,62,FALSE)</f>
        <v>99959.666666666672</v>
      </c>
      <c r="D8" s="34">
        <f>VLOOKUP(A8,[2]COUNTY_LVL!$A$1:$H$65536,8,FALSE)</f>
        <v>11029.882883058362</v>
      </c>
      <c r="E8" s="35">
        <f t="shared" si="1"/>
        <v>9.9377670490651049E-2</v>
      </c>
      <c r="F8" s="35">
        <f t="shared" si="2"/>
        <v>0.13063628580465181</v>
      </c>
    </row>
    <row r="9" spans="1:6" x14ac:dyDescent="0.35">
      <c r="A9" s="44" t="s">
        <v>105</v>
      </c>
      <c r="B9" s="34">
        <f t="shared" si="0"/>
        <v>88852.386630559544</v>
      </c>
      <c r="C9" s="34">
        <f>VLOOKUP(A9,'[1]MCAID Enrollees 19-64 under 138'!$B:$RR,62,FALSE)</f>
        <v>78449.166666666672</v>
      </c>
      <c r="D9" s="34">
        <f>VLOOKUP(A9,[2]COUNTY_LVL!$A$1:$H$65536,8,FALSE)</f>
        <v>10403.219963892865</v>
      </c>
      <c r="E9" s="35">
        <f t="shared" si="1"/>
        <v>0.11708430531133107</v>
      </c>
      <c r="F9" s="35">
        <f t="shared" si="2"/>
        <v>0.12321418376791815</v>
      </c>
    </row>
    <row r="10" spans="1:6" x14ac:dyDescent="0.35">
      <c r="A10" s="44" t="s">
        <v>106</v>
      </c>
      <c r="B10" s="34">
        <f t="shared" si="0"/>
        <v>104868.49304270737</v>
      </c>
      <c r="C10" s="34">
        <f>VLOOKUP(A10,'[1]MCAID Enrollees 19-64 under 138'!$B:$RR,62,FALSE)</f>
        <v>95368.666666666672</v>
      </c>
      <c r="D10" s="34">
        <f>VLOOKUP(A10,[2]COUNTY_LVL!$A$1:$H$65536,8,FALSE)</f>
        <v>9499.8263760407026</v>
      </c>
      <c r="E10" s="35">
        <f t="shared" si="1"/>
        <v>9.058799359471989E-2</v>
      </c>
      <c r="F10" s="35">
        <f>D10/$D$11</f>
        <v>0.11251452501469469</v>
      </c>
    </row>
    <row r="11" spans="1:6" x14ac:dyDescent="0.35">
      <c r="A11" s="44" t="s">
        <v>8</v>
      </c>
      <c r="B11" s="34">
        <f t="shared" si="0"/>
        <v>697252.5</v>
      </c>
      <c r="C11" s="34">
        <f>'State of Colorado'!C3</f>
        <v>612820.5</v>
      </c>
      <c r="D11" s="34">
        <f>'State of Colorado'!D3</f>
        <v>84432</v>
      </c>
      <c r="E11" s="35">
        <f t="shared" si="1"/>
        <v>0.12109243064743404</v>
      </c>
      <c r="F11" s="35">
        <f t="shared" si="2"/>
        <v>1</v>
      </c>
    </row>
    <row r="12" spans="1:6" x14ac:dyDescent="0.35">
      <c r="A12" s="45" t="s">
        <v>0</v>
      </c>
      <c r="B12" s="46"/>
      <c r="C12" s="46"/>
      <c r="D12" s="46"/>
      <c r="E12" s="46"/>
      <c r="F12" s="47"/>
    </row>
    <row r="13" spans="1:6" x14ac:dyDescent="0.35">
      <c r="A13" s="44" t="s">
        <v>100</v>
      </c>
      <c r="B13" s="34">
        <f>C13+D13</f>
        <v>33321.75374438343</v>
      </c>
      <c r="C13" s="48">
        <f>VLOOKUP(A13,[3]Summary!$B$72:$G$78,3,FALSE)</f>
        <v>9677</v>
      </c>
      <c r="D13" s="48">
        <f>(1-(16359/112168))*VLOOKUP(A13,[2]COUNTY_LVL!$A$2:$O$73,9,FALSE)</f>
        <v>23644.75374438343</v>
      </c>
      <c r="E13" s="35">
        <f>D13/B13</f>
        <v>0.709589114839698</v>
      </c>
      <c r="F13" s="35">
        <f>D13/$D$20</f>
        <v>0.17427380667581635</v>
      </c>
    </row>
    <row r="14" spans="1:6" x14ac:dyDescent="0.35">
      <c r="A14" s="44" t="s">
        <v>101</v>
      </c>
      <c r="B14" s="34">
        <f t="shared" ref="B14:B20" si="3">C14+D14</f>
        <v>11990.376175048081</v>
      </c>
      <c r="C14" s="48">
        <f>VLOOKUP(A14,[3]Summary!$B$72:$G$78,3,FALSE)</f>
        <v>1898</v>
      </c>
      <c r="D14" s="48">
        <f>(1-(16359/112168))*VLOOKUP(A14,[2]COUNTY_LVL!$A$2:$O$73,9,FALSE)</f>
        <v>10092.376175048081</v>
      </c>
      <c r="E14" s="35">
        <f t="shared" ref="E14:E20" si="4">D14/B14</f>
        <v>0.84170638416251442</v>
      </c>
      <c r="F14" s="35">
        <f t="shared" ref="F14:F20" si="5">D14/$D$20</f>
        <v>7.4385922282981604E-2</v>
      </c>
    </row>
    <row r="15" spans="1:6" x14ac:dyDescent="0.35">
      <c r="A15" s="44" t="s">
        <v>102</v>
      </c>
      <c r="B15" s="34">
        <f t="shared" si="3"/>
        <v>43771.532993947498</v>
      </c>
      <c r="C15" s="48">
        <f>VLOOKUP(A15,[3]Summary!$B$72:$G$78,3,FALSE)</f>
        <v>8765</v>
      </c>
      <c r="D15" s="48">
        <f>(1-(16359/112168))*VLOOKUP(A15,[2]COUNTY_LVL!$A$2:$O$73,9,FALSE)</f>
        <v>35006.532993947498</v>
      </c>
      <c r="E15" s="35">
        <f t="shared" si="4"/>
        <v>0.79975569964131754</v>
      </c>
      <c r="F15" s="35">
        <f t="shared" si="5"/>
        <v>0.25801587232968992</v>
      </c>
    </row>
    <row r="16" spans="1:6" x14ac:dyDescent="0.35">
      <c r="A16" s="44" t="s">
        <v>103</v>
      </c>
      <c r="B16" s="34">
        <f t="shared" si="3"/>
        <v>10199.96258818547</v>
      </c>
      <c r="C16" s="48">
        <f>VLOOKUP(A16,[3]Summary!$B$72:$G$78,3,FALSE)</f>
        <v>1617</v>
      </c>
      <c r="D16" s="48">
        <f>(1-(16359/112168))*VLOOKUP(A16,[2]COUNTY_LVL!$A$2:$O$73,9,FALSE)</f>
        <v>8582.9625881854699</v>
      </c>
      <c r="E16" s="35">
        <f t="shared" si="4"/>
        <v>0.84147000677502903</v>
      </c>
      <c r="F16" s="35">
        <f t="shared" si="5"/>
        <v>6.326077991632742E-2</v>
      </c>
    </row>
    <row r="17" spans="1:6" x14ac:dyDescent="0.35">
      <c r="A17" s="44" t="s">
        <v>104</v>
      </c>
      <c r="B17" s="34">
        <f t="shared" si="3"/>
        <v>22745.370262523636</v>
      </c>
      <c r="C17" s="48">
        <f>VLOOKUP(A17,[3]Summary!$B$72:$G$78,3,FALSE)</f>
        <v>6063</v>
      </c>
      <c r="D17" s="48">
        <f>(1-(16359/112168))*VLOOKUP(A17,[2]COUNTY_LVL!$A$2:$O$73,9,FALSE)</f>
        <v>16682.370262523636</v>
      </c>
      <c r="E17" s="35">
        <f t="shared" si="4"/>
        <v>0.73344025926939116</v>
      </c>
      <c r="F17" s="35">
        <f t="shared" si="5"/>
        <v>0.12295751528882094</v>
      </c>
    </row>
    <row r="18" spans="1:6" x14ac:dyDescent="0.35">
      <c r="A18" s="44" t="s">
        <v>105</v>
      </c>
      <c r="B18" s="34">
        <f t="shared" si="3"/>
        <v>27437.860178141877</v>
      </c>
      <c r="C18" s="48">
        <f>VLOOKUP(A18,[3]Summary!$B$72:$G$78,3,FALSE)</f>
        <v>7900</v>
      </c>
      <c r="D18" s="48">
        <f>(1-(16359/112168))*VLOOKUP(A18,[2]COUNTY_LVL!$A$2:$O$73,9,FALSE)</f>
        <v>19537.860178141877</v>
      </c>
      <c r="E18" s="35">
        <f t="shared" si="4"/>
        <v>0.7120766725718114</v>
      </c>
      <c r="F18" s="35">
        <f t="shared" si="5"/>
        <v>0.14400392173056301</v>
      </c>
    </row>
    <row r="19" spans="1:6" x14ac:dyDescent="0.35">
      <c r="A19" s="44" t="s">
        <v>106</v>
      </c>
      <c r="B19" s="34">
        <f t="shared" si="3"/>
        <v>25230.033598458984</v>
      </c>
      <c r="C19" s="48">
        <f>VLOOKUP(A19,[3]Summary!$B$72:$G$78,3,FALSE)</f>
        <v>3101</v>
      </c>
      <c r="D19" s="48">
        <f>(1-(16359/112168))*VLOOKUP(A19,[2]COUNTY_LVL!$A$2:$O$73,9,FALSE)</f>
        <v>22129.033598458984</v>
      </c>
      <c r="E19" s="35">
        <f t="shared" si="4"/>
        <v>0.87709092863873928</v>
      </c>
      <c r="F19" s="35">
        <f t="shared" si="5"/>
        <v>0.16310218177580135</v>
      </c>
    </row>
    <row r="20" spans="1:6" x14ac:dyDescent="0.35">
      <c r="A20" s="44" t="s">
        <v>8</v>
      </c>
      <c r="B20" s="34">
        <f t="shared" si="3"/>
        <v>174696.88954068889</v>
      </c>
      <c r="C20" s="34">
        <f>'State of Colorado'!C4</f>
        <v>39021</v>
      </c>
      <c r="D20" s="34">
        <f>'State of Colorado'!D4</f>
        <v>135675.88954068889</v>
      </c>
      <c r="E20" s="35">
        <f t="shared" si="4"/>
        <v>0.77663597730564304</v>
      </c>
      <c r="F20" s="35">
        <f t="shared" si="5"/>
        <v>1</v>
      </c>
    </row>
    <row r="21" spans="1:6" x14ac:dyDescent="0.35">
      <c r="A21" s="45" t="s">
        <v>11</v>
      </c>
      <c r="B21" s="46"/>
      <c r="C21" s="46"/>
      <c r="D21" s="46"/>
      <c r="E21" s="46"/>
      <c r="F21" s="47"/>
    </row>
    <row r="22" spans="1:6" x14ac:dyDescent="0.35">
      <c r="A22" s="44" t="s">
        <v>100</v>
      </c>
      <c r="B22" s="34">
        <f>C22+D22</f>
        <v>147721.58707771677</v>
      </c>
      <c r="C22" s="36">
        <f>C4+C13</f>
        <v>106305.83333333333</v>
      </c>
      <c r="D22" s="34">
        <f t="shared" ref="D22:D28" si="6">D4+D13</f>
        <v>41415.75374438343</v>
      </c>
      <c r="E22" s="35">
        <f>D22/B22</f>
        <v>0.28036358506353221</v>
      </c>
      <c r="F22" s="35">
        <f>D22/$D$29</f>
        <v>0.1881611505648795</v>
      </c>
    </row>
    <row r="23" spans="1:6" x14ac:dyDescent="0.35">
      <c r="A23" s="44" t="s">
        <v>101</v>
      </c>
      <c r="B23" s="34">
        <f t="shared" ref="B23:B29" si="7">C23+D23</f>
        <v>56360.991749458444</v>
      </c>
      <c r="C23" s="34">
        <f>C5+C14</f>
        <v>40186.416666666664</v>
      </c>
      <c r="D23" s="34">
        <f t="shared" si="6"/>
        <v>16174.575082791782</v>
      </c>
      <c r="E23" s="35">
        <f t="shared" ref="E23:E29" si="8">D23/B23</f>
        <v>0.28698173294559171</v>
      </c>
      <c r="F23" s="35">
        <f t="shared" ref="F23:F29" si="9">D23/$D$29</f>
        <v>7.3484758390733512E-2</v>
      </c>
    </row>
    <row r="24" spans="1:6" x14ac:dyDescent="0.35">
      <c r="A24" s="44" t="s">
        <v>102</v>
      </c>
      <c r="B24" s="34">
        <f t="shared" si="7"/>
        <v>199711.41507243947</v>
      </c>
      <c r="C24" s="34">
        <f t="shared" ref="C24:C29" si="10">C6+C15</f>
        <v>142276</v>
      </c>
      <c r="D24" s="34">
        <f t="shared" si="6"/>
        <v>57435.415072439457</v>
      </c>
      <c r="E24" s="35">
        <f t="shared" si="8"/>
        <v>0.28759204901535768</v>
      </c>
      <c r="F24" s="35">
        <f t="shared" si="9"/>
        <v>0.2609421006775044</v>
      </c>
    </row>
    <row r="25" spans="1:6" x14ac:dyDescent="0.35">
      <c r="A25" s="44" t="s">
        <v>103</v>
      </c>
      <c r="B25" s="34">
        <f t="shared" si="7"/>
        <v>87640.119045624539</v>
      </c>
      <c r="C25" s="34">
        <f t="shared" si="10"/>
        <v>71840.166666666672</v>
      </c>
      <c r="D25" s="34">
        <f t="shared" si="6"/>
        <v>15799.952378957872</v>
      </c>
      <c r="E25" s="35">
        <f t="shared" si="8"/>
        <v>0.18028218755308378</v>
      </c>
      <c r="F25" s="35">
        <f t="shared" si="9"/>
        <v>7.1782762589421456E-2</v>
      </c>
    </row>
    <row r="26" spans="1:6" x14ac:dyDescent="0.35">
      <c r="A26" s="44" t="s">
        <v>104</v>
      </c>
      <c r="B26" s="34">
        <f t="shared" si="7"/>
        <v>133734.91981224867</v>
      </c>
      <c r="C26" s="34">
        <f t="shared" si="10"/>
        <v>106022.66666666667</v>
      </c>
      <c r="D26" s="34">
        <f t="shared" si="6"/>
        <v>27712.253145581999</v>
      </c>
      <c r="E26" s="35">
        <f t="shared" si="8"/>
        <v>0.20721777965311836</v>
      </c>
      <c r="F26" s="35">
        <f t="shared" si="9"/>
        <v>0.12590304329122715</v>
      </c>
    </row>
    <row r="27" spans="1:6" x14ac:dyDescent="0.35">
      <c r="A27" s="44" t="s">
        <v>105</v>
      </c>
      <c r="B27" s="34">
        <f t="shared" si="7"/>
        <v>116290.24680870141</v>
      </c>
      <c r="C27" s="34">
        <f t="shared" si="10"/>
        <v>86349.166666666672</v>
      </c>
      <c r="D27" s="34">
        <f t="shared" si="6"/>
        <v>29941.080142034742</v>
      </c>
      <c r="E27" s="35">
        <f t="shared" si="8"/>
        <v>0.25746854068757896</v>
      </c>
      <c r="F27" s="35">
        <f t="shared" si="9"/>
        <v>0.13602910919964942</v>
      </c>
    </row>
    <row r="28" spans="1:6" x14ac:dyDescent="0.35">
      <c r="A28" s="44" t="s">
        <v>106</v>
      </c>
      <c r="B28" s="34">
        <f t="shared" si="7"/>
        <v>130098.52664116636</v>
      </c>
      <c r="C28" s="34">
        <f t="shared" si="10"/>
        <v>98469.666666666672</v>
      </c>
      <c r="D28" s="34">
        <f t="shared" si="6"/>
        <v>31628.859974499686</v>
      </c>
      <c r="E28" s="35">
        <f t="shared" si="8"/>
        <v>0.24311466694574801</v>
      </c>
      <c r="F28" s="35">
        <f t="shared" si="9"/>
        <v>0.1436970752865849</v>
      </c>
    </row>
    <row r="29" spans="1:6" x14ac:dyDescent="0.35">
      <c r="A29" s="44" t="s">
        <v>8</v>
      </c>
      <c r="B29" s="34">
        <f t="shared" si="7"/>
        <v>871949.38954068883</v>
      </c>
      <c r="C29" s="34">
        <f t="shared" si="10"/>
        <v>651841.5</v>
      </c>
      <c r="D29" s="34">
        <f t="shared" ref="D29" si="11">D11+D20</f>
        <v>220107.88954068889</v>
      </c>
      <c r="E29" s="35">
        <f t="shared" si="8"/>
        <v>0.25243195554805503</v>
      </c>
      <c r="F29" s="35">
        <f t="shared" si="9"/>
        <v>1</v>
      </c>
    </row>
  </sheetData>
  <mergeCells count="3">
    <mergeCell ref="A12:F12"/>
    <mergeCell ref="A21:F21"/>
    <mergeCell ref="A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0"/>
  <sheetViews>
    <sheetView showGridLines="0" workbookViewId="0">
      <pane ySplit="2" topLeftCell="A3" activePane="bottomLeft" state="frozen"/>
      <selection activeCell="A28" sqref="A28"/>
      <selection pane="bottomLeft" activeCell="D185" sqref="D185"/>
    </sheetView>
  </sheetViews>
  <sheetFormatPr defaultColWidth="9.1796875" defaultRowHeight="16" x14ac:dyDescent="0.35"/>
  <cols>
    <col min="1" max="1" width="43.54296875" style="4" customWidth="1"/>
    <col min="2" max="4" width="29.7265625" style="6" customWidth="1"/>
    <col min="5" max="6" width="29.7265625" style="49" customWidth="1"/>
    <col min="7" max="16384" width="9.1796875" style="4"/>
  </cols>
  <sheetData>
    <row r="1" spans="1:6" x14ac:dyDescent="0.35">
      <c r="A1" s="39" t="s">
        <v>92</v>
      </c>
      <c r="B1" s="40"/>
      <c r="C1" s="40"/>
      <c r="D1" s="40"/>
      <c r="E1" s="29"/>
      <c r="F1" s="29"/>
    </row>
    <row r="2" spans="1:6" x14ac:dyDescent="0.35">
      <c r="A2" s="50" t="s">
        <v>12</v>
      </c>
      <c r="B2" s="31" t="s">
        <v>5</v>
      </c>
      <c r="C2" s="31" t="s">
        <v>6</v>
      </c>
      <c r="D2" s="31" t="s">
        <v>93</v>
      </c>
      <c r="E2" s="32" t="s">
        <v>83</v>
      </c>
      <c r="F2" s="32" t="s">
        <v>19</v>
      </c>
    </row>
    <row r="3" spans="1:6" x14ac:dyDescent="0.35">
      <c r="A3" s="42" t="s">
        <v>7</v>
      </c>
      <c r="B3" s="42"/>
      <c r="C3" s="42"/>
      <c r="D3" s="42"/>
      <c r="E3" s="42"/>
      <c r="F3" s="42"/>
    </row>
    <row r="4" spans="1:6" x14ac:dyDescent="0.35">
      <c r="A4" s="44" t="s">
        <v>9</v>
      </c>
      <c r="B4" s="34">
        <f>C4+D4</f>
        <v>66618.705509671126</v>
      </c>
      <c r="C4" s="34">
        <f>VLOOKUP(A4,'[1]MCAID Enrollees 19-64 under 138'!$B$5:$RR$70,62,FALSE)</f>
        <v>57858.75</v>
      </c>
      <c r="D4" s="34">
        <f>VLOOKUP(A4,[2]COUNTY_LVL!$A$1:$L$65536,8,FALSE)</f>
        <v>8759.9555096711319</v>
      </c>
      <c r="E4" s="35">
        <f>D4/B4</f>
        <v>0.13149393166157269</v>
      </c>
      <c r="F4" s="35">
        <f>D4/$D$68</f>
        <v>0.1037516049563096</v>
      </c>
    </row>
    <row r="5" spans="1:6" x14ac:dyDescent="0.35">
      <c r="A5" s="44" t="s">
        <v>21</v>
      </c>
      <c r="B5" s="34">
        <f t="shared" ref="B5:B68" si="0">C5+D5</f>
        <v>4110.2322024545592</v>
      </c>
      <c r="C5" s="34">
        <f>VLOOKUP(A5,'[1]MCAID Enrollees 19-64 under 138'!$B$5:$RR$70,62,FALSE)</f>
        <v>3783.0833333333335</v>
      </c>
      <c r="D5" s="34">
        <f>VLOOKUP(A5,[2]COUNTY_LVL!$A$1:$L$65536,8,FALSE)</f>
        <v>327.1488691212254</v>
      </c>
      <c r="E5" s="35">
        <f t="shared" ref="E5:E68" si="1">D5/B5</f>
        <v>7.9593768188049765E-2</v>
      </c>
      <c r="F5" s="35">
        <f t="shared" ref="F5:F68" si="2">D5/$D$68</f>
        <v>3.8747023536245193E-3</v>
      </c>
    </row>
    <row r="6" spans="1:6" x14ac:dyDescent="0.35">
      <c r="A6" s="44" t="s">
        <v>10</v>
      </c>
      <c r="B6" s="34">
        <f t="shared" si="0"/>
        <v>70754.537321038981</v>
      </c>
      <c r="C6" s="34">
        <f>VLOOKUP(A6,'[1]MCAID Enrollees 19-64 under 138'!$B$5:$RR$70,62,FALSE)</f>
        <v>60995.166666666664</v>
      </c>
      <c r="D6" s="34">
        <f>VLOOKUP(A6,[2]COUNTY_LVL!$A$1:$L$65536,8,FALSE)</f>
        <v>9759.3706543723129</v>
      </c>
      <c r="E6" s="35">
        <f t="shared" si="1"/>
        <v>0.13793278882017856</v>
      </c>
      <c r="F6" s="35">
        <f t="shared" si="2"/>
        <v>0.11558852869021595</v>
      </c>
    </row>
    <row r="7" spans="1:6" x14ac:dyDescent="0.35">
      <c r="A7" s="44" t="s">
        <v>22</v>
      </c>
      <c r="B7" s="34">
        <f t="shared" si="0"/>
        <v>1922.0603570534745</v>
      </c>
      <c r="C7" s="34">
        <f>VLOOKUP(A7,'[1]MCAID Enrollees 19-64 under 138'!$B$5:$RR$70,62,FALSE)</f>
        <v>1713.8333333333333</v>
      </c>
      <c r="D7" s="34">
        <f>VLOOKUP(A7,[2]COUNTY_LVL!$A$1:$L$65536,8,FALSE)</f>
        <v>208.22702372014126</v>
      </c>
      <c r="E7" s="35">
        <f t="shared" si="1"/>
        <v>0.10833531993727505</v>
      </c>
      <c r="F7" s="35">
        <f t="shared" si="2"/>
        <v>2.4662097749685104E-3</v>
      </c>
    </row>
    <row r="8" spans="1:6" x14ac:dyDescent="0.35">
      <c r="A8" s="44" t="s">
        <v>23</v>
      </c>
      <c r="B8" s="34">
        <f t="shared" si="0"/>
        <v>702.48566955203637</v>
      </c>
      <c r="C8" s="34">
        <f>VLOOKUP(A8,'[1]MCAID Enrollees 19-64 under 138'!$B$5:$RR$70,62,FALSE)</f>
        <v>622.25</v>
      </c>
      <c r="D8" s="34">
        <f>VLOOKUP(A8,[2]COUNTY_LVL!$A$1:$L$65536,8,FALSE)</f>
        <v>80.23566955203637</v>
      </c>
      <c r="E8" s="35">
        <f t="shared" si="1"/>
        <v>0.114216806163749</v>
      </c>
      <c r="F8" s="35">
        <f t="shared" si="2"/>
        <v>9.5029928880088559E-4</v>
      </c>
    </row>
    <row r="9" spans="1:6" x14ac:dyDescent="0.35">
      <c r="A9" s="44" t="s">
        <v>24</v>
      </c>
      <c r="B9" s="34">
        <f t="shared" si="0"/>
        <v>1065.826064245751</v>
      </c>
      <c r="C9" s="34">
        <f>VLOOKUP(A9,'[1]MCAID Enrollees 19-64 under 138'!$B$5:$RR$70,62,FALSE)</f>
        <v>959.33333333333337</v>
      </c>
      <c r="D9" s="34">
        <f>VLOOKUP(A9,[2]COUNTY_LVL!$A$1:$L$65536,8,FALSE)</f>
        <v>106.49273091241768</v>
      </c>
      <c r="E9" s="35">
        <f t="shared" si="1"/>
        <v>9.9915675253990879E-2</v>
      </c>
      <c r="F9" s="35">
        <f t="shared" si="2"/>
        <v>1.2612840026579697E-3</v>
      </c>
    </row>
    <row r="10" spans="1:6" x14ac:dyDescent="0.35">
      <c r="A10" s="44" t="s">
        <v>25</v>
      </c>
      <c r="B10" s="34">
        <f t="shared" si="0"/>
        <v>29111.889813461501</v>
      </c>
      <c r="C10" s="34">
        <f>VLOOKUP(A10,'[1]MCAID Enrollees 19-64 under 138'!$B$5:$RR$70,62,FALSE)</f>
        <v>26609.833333333332</v>
      </c>
      <c r="D10" s="34">
        <f>VLOOKUP(A10,[2]COUNTY_LVL!$A$1:$L$65536,8,FALSE)</f>
        <v>2502.056480128168</v>
      </c>
      <c r="E10" s="35">
        <f t="shared" si="1"/>
        <v>8.5946206040227693E-2</v>
      </c>
      <c r="F10" s="35">
        <f t="shared" si="2"/>
        <v>2.9633983325376256E-2</v>
      </c>
    </row>
    <row r="11" spans="1:6" x14ac:dyDescent="0.35">
      <c r="A11" s="44" t="s">
        <v>26</v>
      </c>
      <c r="B11" s="34">
        <f t="shared" si="0"/>
        <v>3649.962505344135</v>
      </c>
      <c r="C11" s="34">
        <f>VLOOKUP(A11,'[1]MCAID Enrollees 19-64 under 138'!$B$5:$RR$70,62,FALSE)</f>
        <v>3313.1666666666665</v>
      </c>
      <c r="D11" s="34">
        <f>VLOOKUP(A11,[2]COUNTY_LVL!$A$1:$L$65536,8,FALSE)</f>
        <v>336.79583867746851</v>
      </c>
      <c r="E11" s="35">
        <f t="shared" si="1"/>
        <v>9.2273780397564356E-2</v>
      </c>
      <c r="F11" s="35">
        <f t="shared" si="2"/>
        <v>3.9889596204930418E-3</v>
      </c>
    </row>
    <row r="12" spans="1:6" x14ac:dyDescent="0.35">
      <c r="A12" s="44" t="s">
        <v>27</v>
      </c>
      <c r="B12" s="34">
        <f t="shared" si="0"/>
        <v>2269.052815679926</v>
      </c>
      <c r="C12" s="34">
        <f>VLOOKUP(A12,'[1]MCAID Enrollees 19-64 under 138'!$B$5:$RR$70,62,FALSE)</f>
        <v>2111</v>
      </c>
      <c r="D12" s="34">
        <f>VLOOKUP(A12,[2]COUNTY_LVL!$A$1:$L$65536,8,FALSE)</f>
        <v>158.052815679926</v>
      </c>
      <c r="E12" s="35">
        <f t="shared" si="1"/>
        <v>6.965585577723328E-2</v>
      </c>
      <c r="F12" s="35">
        <f t="shared" si="2"/>
        <v>1.8719539473176757E-3</v>
      </c>
    </row>
    <row r="13" spans="1:6" x14ac:dyDescent="0.35">
      <c r="A13" s="44" t="s">
        <v>28</v>
      </c>
      <c r="B13" s="34">
        <f t="shared" si="0"/>
        <v>260.83472902834262</v>
      </c>
      <c r="C13" s="34">
        <f>VLOOKUP(A13,'[1]MCAID Enrollees 19-64 under 138'!$B$5:$RR$70,62,FALSE)</f>
        <v>230.75</v>
      </c>
      <c r="D13" s="34">
        <f>VLOOKUP(A13,[2]COUNTY_LVL!$A$1:$L$65536,8,FALSE)</f>
        <v>30.084729028342647</v>
      </c>
      <c r="E13" s="35">
        <f t="shared" si="1"/>
        <v>0.11534019699145816</v>
      </c>
      <c r="F13" s="35">
        <f t="shared" si="2"/>
        <v>3.5631903814125742E-4</v>
      </c>
    </row>
    <row r="14" spans="1:6" x14ac:dyDescent="0.35">
      <c r="A14" s="44" t="s">
        <v>76</v>
      </c>
      <c r="B14" s="34">
        <f t="shared" si="0"/>
        <v>881.16587502638799</v>
      </c>
      <c r="C14" s="34">
        <f>VLOOKUP(A14,'[1]MCAID Enrollees 19-64 under 138'!$B$5:$RR$70,62,FALSE)</f>
        <v>841.41666666666663</v>
      </c>
      <c r="D14" s="34">
        <f>VLOOKUP(A14,[2]COUNTY_LVL!$A$1:$L$65536,8,FALSE)</f>
        <v>39.749208359721337</v>
      </c>
      <c r="E14" s="35">
        <f t="shared" si="1"/>
        <v>4.5109790887590803E-2</v>
      </c>
      <c r="F14" s="35">
        <f t="shared" si="2"/>
        <v>4.7078368817179901E-4</v>
      </c>
    </row>
    <row r="15" spans="1:6" x14ac:dyDescent="0.35">
      <c r="A15" s="44" t="s">
        <v>29</v>
      </c>
      <c r="B15" s="34">
        <f t="shared" si="0"/>
        <v>1724.7081189251001</v>
      </c>
      <c r="C15" s="34">
        <f>VLOOKUP(A15,'[1]MCAID Enrollees 19-64 under 138'!$B$5:$RR$70,62,FALSE)</f>
        <v>1549.8333333333333</v>
      </c>
      <c r="D15" s="34">
        <f>VLOOKUP(A15,[2]COUNTY_LVL!$A$1:$L$65536,8,FALSE)</f>
        <v>174.87478559176674</v>
      </c>
      <c r="E15" s="35">
        <f t="shared" si="1"/>
        <v>0.10139384378891599</v>
      </c>
      <c r="F15" s="35">
        <f t="shared" si="2"/>
        <v>2.0711908469746867E-3</v>
      </c>
    </row>
    <row r="16" spans="1:6" x14ac:dyDescent="0.35">
      <c r="A16" s="44" t="s">
        <v>30</v>
      </c>
      <c r="B16" s="34">
        <f t="shared" si="0"/>
        <v>1186.3937432685786</v>
      </c>
      <c r="C16" s="34">
        <f>VLOOKUP(A16,'[1]MCAID Enrollees 19-64 under 138'!$B$5:$RR$70,62,FALSE)</f>
        <v>1111.75</v>
      </c>
      <c r="D16" s="34">
        <f>VLOOKUP(A16,[2]COUNTY_LVL!$A$1:$L$65536,8,FALSE)</f>
        <v>74.643743268578731</v>
      </c>
      <c r="E16" s="35">
        <f t="shared" si="1"/>
        <v>6.2916501112801893E-2</v>
      </c>
      <c r="F16" s="35">
        <f t="shared" si="2"/>
        <v>8.8406934892669518E-4</v>
      </c>
    </row>
    <row r="17" spans="1:6" x14ac:dyDescent="0.35">
      <c r="A17" s="44" t="s">
        <v>31</v>
      </c>
      <c r="B17" s="34">
        <f t="shared" si="0"/>
        <v>916.83244941832197</v>
      </c>
      <c r="C17" s="34">
        <f>VLOOKUP(A17,'[1]MCAID Enrollees 19-64 under 138'!$B$5:$RR$70,62,FALSE)</f>
        <v>821.41666666666663</v>
      </c>
      <c r="D17" s="34">
        <f>VLOOKUP(A17,[2]COUNTY_LVL!$A$1:$L$65536,8,FALSE)</f>
        <v>95.415782751655357</v>
      </c>
      <c r="E17" s="35">
        <f t="shared" si="1"/>
        <v>0.10407112315035451</v>
      </c>
      <c r="F17" s="35">
        <f t="shared" si="2"/>
        <v>1.1300902827323213E-3</v>
      </c>
    </row>
    <row r="18" spans="1:6" x14ac:dyDescent="0.35">
      <c r="A18" s="44" t="s">
        <v>32</v>
      </c>
      <c r="B18" s="34">
        <f t="shared" si="0"/>
        <v>540.3459663120567</v>
      </c>
      <c r="C18" s="34">
        <f>VLOOKUP(A18,'[1]MCAID Enrollees 19-64 under 138'!$B$5:$RR$70,62,FALSE)</f>
        <v>502.58333333333331</v>
      </c>
      <c r="D18" s="34">
        <f>VLOOKUP(A18,[2]COUNTY_LVL!$A$1:$L$65536,8,FALSE)</f>
        <v>37.762632978723403</v>
      </c>
      <c r="E18" s="35">
        <f t="shared" si="1"/>
        <v>6.9886027347366181E-2</v>
      </c>
      <c r="F18" s="35">
        <f t="shared" si="2"/>
        <v>4.4725498600913638E-4</v>
      </c>
    </row>
    <row r="19" spans="1:6" x14ac:dyDescent="0.35">
      <c r="A19" s="44" t="s">
        <v>33</v>
      </c>
      <c r="B19" s="34">
        <f t="shared" si="0"/>
        <v>5445.2544118032092</v>
      </c>
      <c r="C19" s="34">
        <f>VLOOKUP(A19,'[1]MCAID Enrollees 19-64 under 138'!$B$5:$RR$70,62,FALSE)</f>
        <v>4848.083333333333</v>
      </c>
      <c r="D19" s="34">
        <f>VLOOKUP(A19,[2]COUNTY_LVL!$A$1:$L$65536,8,FALSE)</f>
        <v>597.17107846987665</v>
      </c>
      <c r="E19" s="35">
        <f t="shared" si="1"/>
        <v>0.10966816852036157</v>
      </c>
      <c r="F19" s="35">
        <f t="shared" si="2"/>
        <v>7.0728050794707769E-3</v>
      </c>
    </row>
    <row r="20" spans="1:6" x14ac:dyDescent="0.35">
      <c r="A20" s="44" t="s">
        <v>34</v>
      </c>
      <c r="B20" s="34">
        <f t="shared" si="0"/>
        <v>110989.54954972504</v>
      </c>
      <c r="C20" s="34">
        <f>VLOOKUP(A20,'[1]MCAID Enrollees 19-64 under 138'!$B$5:$RR$70,62,FALSE)</f>
        <v>99959.666666666672</v>
      </c>
      <c r="D20" s="34">
        <f>VLOOKUP(A20,[2]COUNTY_LVL!$A$1:$L$65536,8,FALSE)</f>
        <v>11029.882883058362</v>
      </c>
      <c r="E20" s="35">
        <f t="shared" si="1"/>
        <v>9.9377670490651049E-2</v>
      </c>
      <c r="F20" s="35">
        <f t="shared" si="2"/>
        <v>0.13063628580465181</v>
      </c>
    </row>
    <row r="21" spans="1:6" x14ac:dyDescent="0.35">
      <c r="A21" s="44" t="s">
        <v>35</v>
      </c>
      <c r="B21" s="34">
        <f t="shared" si="0"/>
        <v>376.14941881482713</v>
      </c>
      <c r="C21" s="34">
        <f>VLOOKUP(A21,'[1]MCAID Enrollees 19-64 under 138'!$B$5:$RR$70,62,FALSE)</f>
        <v>340.58333333333331</v>
      </c>
      <c r="D21" s="34">
        <f>VLOOKUP(A21,[2]COUNTY_LVL!$A$1:$L$65536,8,FALSE)</f>
        <v>35.566085481493836</v>
      </c>
      <c r="E21" s="35">
        <f t="shared" si="1"/>
        <v>9.4553078384530226E-2</v>
      </c>
      <c r="F21" s="35">
        <f t="shared" si="2"/>
        <v>4.2123940545638901E-4</v>
      </c>
    </row>
    <row r="22" spans="1:6" x14ac:dyDescent="0.35">
      <c r="A22" s="44" t="s">
        <v>36</v>
      </c>
      <c r="B22" s="34">
        <f t="shared" si="0"/>
        <v>16591.899507141949</v>
      </c>
      <c r="C22" s="34">
        <f>VLOOKUP(A22,'[1]MCAID Enrollees 19-64 under 138'!$B$5:$RR$70,62,FALSE)</f>
        <v>13176.166666666666</v>
      </c>
      <c r="D22" s="34">
        <f>VLOOKUP(A22,[2]COUNTY_LVL!$A$1:$L$65536,8,FALSE)</f>
        <v>3415.7328404752816</v>
      </c>
      <c r="E22" s="35">
        <f t="shared" si="1"/>
        <v>0.20586749811285843</v>
      </c>
      <c r="F22" s="35">
        <f t="shared" si="2"/>
        <v>4.0455429700531571E-2</v>
      </c>
    </row>
    <row r="23" spans="1:6" x14ac:dyDescent="0.35">
      <c r="A23" s="44" t="s">
        <v>37</v>
      </c>
      <c r="B23" s="34">
        <f t="shared" si="0"/>
        <v>3785.7436576976361</v>
      </c>
      <c r="C23" s="34">
        <f>VLOOKUP(A23,'[1]MCAID Enrollees 19-64 under 138'!$B$5:$RR$70,62,FALSE)</f>
        <v>2480.0833333333335</v>
      </c>
      <c r="D23" s="34">
        <f>VLOOKUP(A23,[2]COUNTY_LVL!$A$1:$L$65536,8,FALSE)</f>
        <v>1305.6603243643024</v>
      </c>
      <c r="E23" s="35">
        <f t="shared" si="1"/>
        <v>0.34488873056934916</v>
      </c>
      <c r="F23" s="35">
        <f t="shared" si="2"/>
        <v>1.546404591107995E-2</v>
      </c>
    </row>
    <row r="24" spans="1:6" x14ac:dyDescent="0.35">
      <c r="A24" s="44" t="s">
        <v>77</v>
      </c>
      <c r="B24" s="34">
        <f t="shared" si="0"/>
        <v>99558.87009179905</v>
      </c>
      <c r="C24" s="34">
        <f>VLOOKUP(A24,'[1]MCAID Enrollees 19-64 under 138'!$B$5:$RR$70,62,FALSE)</f>
        <v>90467.25</v>
      </c>
      <c r="D24" s="34">
        <f>VLOOKUP(A24,[2]COUNTY_LVL!$A$1:$L$65536,8,FALSE)</f>
        <v>9091.6200917990463</v>
      </c>
      <c r="E24" s="35">
        <f t="shared" si="1"/>
        <v>9.1319036499872344E-2</v>
      </c>
      <c r="F24" s="35">
        <f t="shared" si="2"/>
        <v>0.10767979074046626</v>
      </c>
    </row>
    <row r="25" spans="1:6" x14ac:dyDescent="0.35">
      <c r="A25" s="44" t="s">
        <v>38</v>
      </c>
      <c r="B25" s="34">
        <f t="shared" si="0"/>
        <v>1974.7397406399025</v>
      </c>
      <c r="C25" s="34">
        <f>VLOOKUP(A25,'[1]MCAID Enrollees 19-64 under 138'!$B$5:$RR$70,62,FALSE)</f>
        <v>1480.9166666666667</v>
      </c>
      <c r="D25" s="34">
        <f>VLOOKUP(A25,[2]COUNTY_LVL!$A$1:$L$65536,8,FALSE)</f>
        <v>493.82307397323575</v>
      </c>
      <c r="E25" s="35">
        <f t="shared" si="1"/>
        <v>0.25006995292109502</v>
      </c>
      <c r="F25" s="35">
        <f t="shared" si="2"/>
        <v>5.8487667468878598E-3</v>
      </c>
    </row>
    <row r="26" spans="1:6" x14ac:dyDescent="0.35">
      <c r="A26" s="44" t="s">
        <v>39</v>
      </c>
      <c r="B26" s="34">
        <f t="shared" si="0"/>
        <v>7853.2242522355846</v>
      </c>
      <c r="C26" s="34">
        <f>VLOOKUP(A26,'[1]MCAID Enrollees 19-64 under 138'!$B$5:$RR$70,62,FALSE)</f>
        <v>7437.666666666667</v>
      </c>
      <c r="D26" s="34">
        <f>VLOOKUP(A26,[2]COUNTY_LVL!$A$1:$L$65536,8,FALSE)</f>
        <v>415.55758556891766</v>
      </c>
      <c r="E26" s="35">
        <f t="shared" si="1"/>
        <v>5.2915537901597615E-2</v>
      </c>
      <c r="F26" s="35">
        <f t="shared" si="2"/>
        <v>4.9218019893987781E-3</v>
      </c>
    </row>
    <row r="27" spans="1:6" x14ac:dyDescent="0.35">
      <c r="A27" s="44" t="s">
        <v>40</v>
      </c>
      <c r="B27" s="34">
        <f t="shared" si="0"/>
        <v>6068.8650444902796</v>
      </c>
      <c r="C27" s="34">
        <f>VLOOKUP(A27,'[1]MCAID Enrollees 19-64 under 138'!$B$5:$RR$70,62,FALSE)</f>
        <v>5033.333333333333</v>
      </c>
      <c r="D27" s="34">
        <f>VLOOKUP(A27,[2]COUNTY_LVL!$A$1:$L$65536,8,FALSE)</f>
        <v>1035.5317111569466</v>
      </c>
      <c r="E27" s="35">
        <f t="shared" si="1"/>
        <v>0.170630209036708</v>
      </c>
      <c r="F27" s="35">
        <f t="shared" si="2"/>
        <v>1.2264682953820194E-2</v>
      </c>
    </row>
    <row r="28" spans="1:6" x14ac:dyDescent="0.35">
      <c r="A28" s="44" t="s">
        <v>41</v>
      </c>
      <c r="B28" s="34">
        <f t="shared" si="0"/>
        <v>630.7145806945324</v>
      </c>
      <c r="C28" s="34">
        <f>VLOOKUP(A28,'[1]MCAID Enrollees 19-64 under 138'!$B$5:$RR$70,62,FALSE)</f>
        <v>606.91666666666663</v>
      </c>
      <c r="D28" s="34">
        <f>VLOOKUP(A28,[2]COUNTY_LVL!$A$1:$L$65536,8,FALSE)</f>
        <v>23.797914027865737</v>
      </c>
      <c r="E28" s="35">
        <f t="shared" si="1"/>
        <v>3.7731669373585547E-2</v>
      </c>
      <c r="F28" s="35">
        <f t="shared" si="2"/>
        <v>2.8185894006852542E-4</v>
      </c>
    </row>
    <row r="29" spans="1:6" x14ac:dyDescent="0.35">
      <c r="A29" s="44" t="s">
        <v>42</v>
      </c>
      <c r="B29" s="34">
        <f t="shared" si="0"/>
        <v>1240.5341005141931</v>
      </c>
      <c r="C29" s="34">
        <f>VLOOKUP(A29,'[1]MCAID Enrollees 19-64 under 138'!$B$5:$RR$70,62,FALSE)</f>
        <v>869.25</v>
      </c>
      <c r="D29" s="34">
        <f>VLOOKUP(A29,[2]COUNTY_LVL!$A$1:$L$65536,8,FALSE)</f>
        <v>371.28410051419309</v>
      </c>
      <c r="E29" s="35">
        <f t="shared" si="1"/>
        <v>0.29929374803989534</v>
      </c>
      <c r="F29" s="35">
        <f t="shared" si="2"/>
        <v>4.397433443649245E-3</v>
      </c>
    </row>
    <row r="30" spans="1:6" x14ac:dyDescent="0.35">
      <c r="A30" s="44" t="s">
        <v>43</v>
      </c>
      <c r="B30" s="34">
        <f t="shared" si="0"/>
        <v>2021.1408400767498</v>
      </c>
      <c r="C30" s="34">
        <f>VLOOKUP(A30,'[1]MCAID Enrollees 19-64 under 138'!$B$5:$RR$70,62,FALSE)</f>
        <v>1757.0833333333333</v>
      </c>
      <c r="D30" s="34">
        <f>VLOOKUP(A30,[2]COUNTY_LVL!$A$1:$L$65536,8,FALSE)</f>
        <v>264.05750674341647</v>
      </c>
      <c r="E30" s="35">
        <f t="shared" si="1"/>
        <v>0.13064775175855101</v>
      </c>
      <c r="F30" s="35">
        <f t="shared" si="2"/>
        <v>3.1274576788826091E-3</v>
      </c>
    </row>
    <row r="31" spans="1:6" x14ac:dyDescent="0.35">
      <c r="A31" s="44" t="s">
        <v>44</v>
      </c>
      <c r="B31" s="34">
        <f t="shared" si="0"/>
        <v>109.44293123105587</v>
      </c>
      <c r="C31" s="34">
        <f>VLOOKUP(A31,'[1]MCAID Enrollees 19-64 under 138'!$B$5:$RR$70,62,FALSE)</f>
        <v>94.916666666666671</v>
      </c>
      <c r="D31" s="34">
        <f>VLOOKUP(A31,[2]COUNTY_LVL!$A$1:$L$65536,8,FALSE)</f>
        <v>14.526264564389201</v>
      </c>
      <c r="E31" s="35">
        <f t="shared" si="1"/>
        <v>0.13272912559077349</v>
      </c>
      <c r="F31" s="35">
        <f t="shared" si="2"/>
        <v>1.7204690833320544E-4</v>
      </c>
    </row>
    <row r="32" spans="1:6" x14ac:dyDescent="0.35">
      <c r="A32" s="44" t="s">
        <v>45</v>
      </c>
      <c r="B32" s="34">
        <f t="shared" si="0"/>
        <v>1710.2260156490904</v>
      </c>
      <c r="C32" s="34">
        <f>VLOOKUP(A32,'[1]MCAID Enrollees 19-64 under 138'!$B$5:$RR$70,62,FALSE)</f>
        <v>1650.6666666666667</v>
      </c>
      <c r="D32" s="34">
        <f>VLOOKUP(A32,[2]COUNTY_LVL!$A$1:$L$65536,8,FALSE)</f>
        <v>59.559348982423678</v>
      </c>
      <c r="E32" s="35">
        <f t="shared" si="1"/>
        <v>3.4825425667389831E-2</v>
      </c>
      <c r="F32" s="35">
        <f t="shared" si="2"/>
        <v>7.0541203551288234E-4</v>
      </c>
    </row>
    <row r="33" spans="1:6" x14ac:dyDescent="0.35">
      <c r="A33" s="44" t="s">
        <v>46</v>
      </c>
      <c r="B33" s="34">
        <f t="shared" si="0"/>
        <v>177.86963795167992</v>
      </c>
      <c r="C33" s="34">
        <f>VLOOKUP(A33,'[1]MCAID Enrollees 19-64 under 138'!$B$5:$RR$70,62,FALSE)</f>
        <v>143</v>
      </c>
      <c r="D33" s="34">
        <f>VLOOKUP(A33,[2]COUNTY_LVL!$A$1:$L$65536,8,FALSE)</f>
        <v>34.869637951679934</v>
      </c>
      <c r="E33" s="35">
        <f t="shared" si="1"/>
        <v>0.19604041675259171</v>
      </c>
      <c r="F33" s="35">
        <f t="shared" si="2"/>
        <v>4.1299078491188095E-4</v>
      </c>
    </row>
    <row r="34" spans="1:6" x14ac:dyDescent="0.35">
      <c r="A34" s="44" t="s">
        <v>47</v>
      </c>
      <c r="B34" s="34">
        <f t="shared" si="0"/>
        <v>54578.653856032979</v>
      </c>
      <c r="C34" s="34">
        <f>VLOOKUP(A34,'[1]MCAID Enrollees 19-64 under 138'!$B$5:$RR$70,62,FALSE)</f>
        <v>47077.833333333336</v>
      </c>
      <c r="D34" s="34">
        <f>VLOOKUP(A34,[2]COUNTY_LVL!$A$1:$L$65536,8,FALSE)</f>
        <v>7500.8205226996415</v>
      </c>
      <c r="E34" s="35">
        <f t="shared" si="1"/>
        <v>0.13743139474427549</v>
      </c>
      <c r="F34" s="35">
        <f t="shared" si="2"/>
        <v>8.883859819380853E-2</v>
      </c>
    </row>
    <row r="35" spans="1:6" x14ac:dyDescent="0.35">
      <c r="A35" s="44" t="s">
        <v>48</v>
      </c>
      <c r="B35" s="34">
        <f t="shared" si="0"/>
        <v>217.24098648236549</v>
      </c>
      <c r="C35" s="34">
        <f>VLOOKUP(A35,'[1]MCAID Enrollees 19-64 under 138'!$B$5:$RR$70,62,FALSE)</f>
        <v>194.33333333333334</v>
      </c>
      <c r="D35" s="34">
        <f>VLOOKUP(A35,[2]COUNTY_LVL!$A$1:$L$65536,8,FALSE)</f>
        <v>22.90765314903215</v>
      </c>
      <c r="E35" s="35">
        <f t="shared" si="1"/>
        <v>0.10544811787112593</v>
      </c>
      <c r="F35" s="35">
        <f t="shared" si="2"/>
        <v>2.7131482315984637E-4</v>
      </c>
    </row>
    <row r="36" spans="1:6" x14ac:dyDescent="0.35">
      <c r="A36" s="44" t="s">
        <v>78</v>
      </c>
      <c r="B36" s="34">
        <f t="shared" si="0"/>
        <v>1028.7623687714563</v>
      </c>
      <c r="C36" s="34">
        <f>VLOOKUP(A36,'[1]MCAID Enrollees 19-64 under 138'!$B$5:$RR$70,62,FALSE)</f>
        <v>893.25</v>
      </c>
      <c r="D36" s="34">
        <f>VLOOKUP(A36,[2]COUNTY_LVL!$A$1:$L$65536,8,FALSE)</f>
        <v>135.51236877145627</v>
      </c>
      <c r="E36" s="35">
        <f t="shared" si="1"/>
        <v>0.13172368360759984</v>
      </c>
      <c r="F36" s="35">
        <f t="shared" si="2"/>
        <v>1.6049882600371454E-3</v>
      </c>
    </row>
    <row r="37" spans="1:6" x14ac:dyDescent="0.35">
      <c r="A37" s="44" t="s">
        <v>79</v>
      </c>
      <c r="B37" s="34">
        <f t="shared" si="0"/>
        <v>7505.1518566409904</v>
      </c>
      <c r="C37" s="34">
        <f>VLOOKUP(A37,'[1]MCAID Enrollees 19-64 under 138'!$B$5:$RR$70,62,FALSE)</f>
        <v>6620.583333333333</v>
      </c>
      <c r="D37" s="34">
        <f>VLOOKUP(A37,[2]COUNTY_LVL!$A$1:$L$65536,8,FALSE)</f>
        <v>884.5685233076573</v>
      </c>
      <c r="E37" s="35">
        <f t="shared" si="1"/>
        <v>0.11786150902795393</v>
      </c>
      <c r="F37" s="35">
        <f t="shared" si="2"/>
        <v>1.0476697499853815E-2</v>
      </c>
    </row>
    <row r="38" spans="1:6" x14ac:dyDescent="0.35">
      <c r="A38" s="44" t="s">
        <v>49</v>
      </c>
      <c r="B38" s="34">
        <f t="shared" si="0"/>
        <v>792.12540471785383</v>
      </c>
      <c r="C38" s="34">
        <f>VLOOKUP(A38,'[1]MCAID Enrollees 19-64 under 138'!$B$5:$RR$70,62,FALSE)</f>
        <v>727.25</v>
      </c>
      <c r="D38" s="34">
        <f>VLOOKUP(A38,[2]COUNTY_LVL!$A$1:$L$65536,8,FALSE)</f>
        <v>64.87540471785384</v>
      </c>
      <c r="E38" s="35">
        <f t="shared" si="1"/>
        <v>8.1900421740622911E-2</v>
      </c>
      <c r="F38" s="35">
        <f t="shared" si="2"/>
        <v>7.6837460581123077E-4</v>
      </c>
    </row>
    <row r="39" spans="1:6" x14ac:dyDescent="0.35">
      <c r="A39" s="44" t="s">
        <v>50</v>
      </c>
      <c r="B39" s="34">
        <f t="shared" si="0"/>
        <v>38663.083333333336</v>
      </c>
      <c r="C39" s="34">
        <f>VLOOKUP(A39,'[1]MCAID Enrollees 19-64 under 138'!$B$5:$RR$70,62,FALSE)</f>
        <v>33047.083333333336</v>
      </c>
      <c r="D39" s="34">
        <f>VLOOKUP(A39,[2]COUNTY_LVL!$A$1:$L$65536,8,FALSE)</f>
        <v>5616</v>
      </c>
      <c r="E39" s="35">
        <f t="shared" si="1"/>
        <v>0.14525484042702233</v>
      </c>
      <c r="F39" s="35">
        <f t="shared" si="2"/>
        <v>6.651506537805571E-2</v>
      </c>
    </row>
    <row r="40" spans="1:6" x14ac:dyDescent="0.35">
      <c r="A40" s="44" t="s">
        <v>80</v>
      </c>
      <c r="B40" s="34">
        <f t="shared" si="0"/>
        <v>3677.2954578696135</v>
      </c>
      <c r="C40" s="34">
        <f>VLOOKUP(A40,'[1]MCAID Enrollees 19-64 under 138'!$B$5:$RR$70,62,FALSE)</f>
        <v>3348.8333333333335</v>
      </c>
      <c r="D40" s="34">
        <f>VLOOKUP(A40,[2]COUNTY_LVL!$A$1:$L$65536,8,FALSE)</f>
        <v>328.46212453627987</v>
      </c>
      <c r="E40" s="35">
        <f t="shared" si="1"/>
        <v>8.9321657261276888E-2</v>
      </c>
      <c r="F40" s="35">
        <f t="shared" si="2"/>
        <v>3.8902563546555791E-3</v>
      </c>
    </row>
    <row r="41" spans="1:6" x14ac:dyDescent="0.35">
      <c r="A41" s="44" t="s">
        <v>51</v>
      </c>
      <c r="B41" s="34">
        <f t="shared" si="0"/>
        <v>771.16569368080025</v>
      </c>
      <c r="C41" s="34">
        <f>VLOOKUP(A41,'[1]MCAID Enrollees 19-64 under 138'!$B$5:$RR$70,62,FALSE)</f>
        <v>681.58333333333337</v>
      </c>
      <c r="D41" s="34">
        <f>VLOOKUP(A41,[2]COUNTY_LVL!$A$1:$L$65536,8,FALSE)</f>
        <v>89.582360347466917</v>
      </c>
      <c r="E41" s="35">
        <f t="shared" si="1"/>
        <v>0.11616486713755023</v>
      </c>
      <c r="F41" s="35">
        <f t="shared" si="2"/>
        <v>1.0610000988661517E-3</v>
      </c>
    </row>
    <row r="42" spans="1:6" x14ac:dyDescent="0.35">
      <c r="A42" s="44" t="s">
        <v>52</v>
      </c>
      <c r="B42" s="34">
        <f t="shared" si="0"/>
        <v>2915.0267491855298</v>
      </c>
      <c r="C42" s="34">
        <f>VLOOKUP(A42,'[1]MCAID Enrollees 19-64 under 138'!$B$5:$RR$70,62,FALSE)</f>
        <v>2542.9166666666665</v>
      </c>
      <c r="D42" s="34">
        <f>VLOOKUP(A42,[2]COUNTY_LVL!$A$1:$L$65536,8,FALSE)</f>
        <v>372.11008251886341</v>
      </c>
      <c r="E42" s="35">
        <f t="shared" si="1"/>
        <v>0.12765237321504252</v>
      </c>
      <c r="F42" s="35">
        <f t="shared" si="2"/>
        <v>4.4072162511709237E-3</v>
      </c>
    </row>
    <row r="43" spans="1:6" x14ac:dyDescent="0.35">
      <c r="A43" s="44" t="s">
        <v>53</v>
      </c>
      <c r="B43" s="34">
        <f t="shared" si="0"/>
        <v>25597.239202864399</v>
      </c>
      <c r="C43" s="34">
        <f>VLOOKUP(A43,'[1]MCAID Enrollees 19-64 under 138'!$B$5:$RR$70,62,FALSE)</f>
        <v>21606.333333333332</v>
      </c>
      <c r="D43" s="34">
        <f>VLOOKUP(A43,[2]COUNTY_LVL!$A$1:$L$65536,8,FALSE)</f>
        <v>3990.9058695310659</v>
      </c>
      <c r="E43" s="35">
        <f t="shared" si="1"/>
        <v>0.1559115745999855</v>
      </c>
      <c r="F43" s="35">
        <f t="shared" si="2"/>
        <v>4.726769316765049E-2</v>
      </c>
    </row>
    <row r="44" spans="1:6" x14ac:dyDescent="0.35">
      <c r="A44" s="44" t="s">
        <v>54</v>
      </c>
      <c r="B44" s="34">
        <f t="shared" si="0"/>
        <v>111.08125573417368</v>
      </c>
      <c r="C44" s="34">
        <f>VLOOKUP(A44,'[1]MCAID Enrollees 19-64 under 138'!$B$5:$RR$70,62,FALSE)</f>
        <v>96</v>
      </c>
      <c r="D44" s="34">
        <f>VLOOKUP(A44,[2]COUNTY_LVL!$A$1:$L$65536,8,FALSE)</f>
        <v>15.081255734173681</v>
      </c>
      <c r="E44" s="35">
        <f t="shared" si="1"/>
        <v>0.13576778219238295</v>
      </c>
      <c r="F44" s="35">
        <f t="shared" si="2"/>
        <v>1.7862014087281696E-4</v>
      </c>
    </row>
    <row r="45" spans="1:6" x14ac:dyDescent="0.35">
      <c r="A45" s="44" t="s">
        <v>55</v>
      </c>
      <c r="B45" s="34">
        <f t="shared" si="0"/>
        <v>2010.9157200649668</v>
      </c>
      <c r="C45" s="34">
        <f>VLOOKUP(A45,'[1]MCAID Enrollees 19-64 under 138'!$B$5:$RR$70,62,FALSE)</f>
        <v>1757.5833333333333</v>
      </c>
      <c r="D45" s="34">
        <f>VLOOKUP(A45,[2]COUNTY_LVL!$A$1:$L$65536,8,FALSE)</f>
        <v>253.33238673163345</v>
      </c>
      <c r="E45" s="35">
        <f t="shared" si="1"/>
        <v>0.12597861969244989</v>
      </c>
      <c r="F45" s="35">
        <f t="shared" si="2"/>
        <v>3.0004309590159354E-3</v>
      </c>
    </row>
    <row r="46" spans="1:6" x14ac:dyDescent="0.35">
      <c r="A46" s="44" t="s">
        <v>56</v>
      </c>
      <c r="B46" s="34">
        <f t="shared" si="0"/>
        <v>5297.9263530862145</v>
      </c>
      <c r="C46" s="34">
        <f>VLOOKUP(A46,'[1]MCAID Enrollees 19-64 under 138'!$B$5:$RR$70,62,FALSE)</f>
        <v>4857.916666666667</v>
      </c>
      <c r="D46" s="34">
        <f>VLOOKUP(A46,[2]COUNTY_LVL!$A$1:$L$65536,8,FALSE)</f>
        <v>440.00968641954711</v>
      </c>
      <c r="E46" s="35">
        <f t="shared" si="1"/>
        <v>8.3053190455021547E-2</v>
      </c>
      <c r="F46" s="35">
        <f t="shared" si="2"/>
        <v>5.2114090205081856E-3</v>
      </c>
    </row>
    <row r="47" spans="1:6" x14ac:dyDescent="0.35">
      <c r="A47" s="44" t="s">
        <v>57</v>
      </c>
      <c r="B47" s="34">
        <f t="shared" si="0"/>
        <v>6300.3567276726098</v>
      </c>
      <c r="C47" s="34">
        <f>VLOOKUP(A47,'[1]MCAID Enrollees 19-64 under 138'!$B$5:$RR$70,62,FALSE)</f>
        <v>5504</v>
      </c>
      <c r="D47" s="34">
        <f>VLOOKUP(A47,[2]COUNTY_LVL!$A$1:$L$65536,8,FALSE)</f>
        <v>796.35672767261019</v>
      </c>
      <c r="E47" s="35">
        <f t="shared" si="1"/>
        <v>0.12639867266163343</v>
      </c>
      <c r="F47" s="35">
        <f t="shared" si="2"/>
        <v>9.4319301647788779E-3</v>
      </c>
    </row>
    <row r="48" spans="1:6" x14ac:dyDescent="0.35">
      <c r="A48" s="44" t="s">
        <v>58</v>
      </c>
      <c r="B48" s="34">
        <f t="shared" si="0"/>
        <v>3924.1638805605126</v>
      </c>
      <c r="C48" s="34">
        <f>VLOOKUP(A48,'[1]MCAID Enrollees 19-64 under 138'!$B$5:$RR$70,62,FALSE)</f>
        <v>3462.75</v>
      </c>
      <c r="D48" s="34">
        <f>VLOOKUP(A48,[2]COUNTY_LVL!$A$1:$L$65536,8,FALSE)</f>
        <v>461.41388056051238</v>
      </c>
      <c r="E48" s="35">
        <f t="shared" si="1"/>
        <v>0.11758272452541044</v>
      </c>
      <c r="F48" s="35">
        <f t="shared" si="2"/>
        <v>5.4649170996839162E-3</v>
      </c>
    </row>
    <row r="49" spans="1:6" x14ac:dyDescent="0.35">
      <c r="A49" s="44" t="s">
        <v>59</v>
      </c>
      <c r="B49" s="34">
        <f t="shared" si="0"/>
        <v>4218.202893347694</v>
      </c>
      <c r="C49" s="34">
        <f>VLOOKUP(A49,'[1]MCAID Enrollees 19-64 under 138'!$B$5:$RR$70,62,FALSE)</f>
        <v>3819.3333333333335</v>
      </c>
      <c r="D49" s="34">
        <f>VLOOKUP(A49,[2]COUNTY_LVL!$A$1:$L$65536,8,FALSE)</f>
        <v>398.86956001436039</v>
      </c>
      <c r="E49" s="35">
        <f t="shared" si="1"/>
        <v>9.455912152623018E-2</v>
      </c>
      <c r="F49" s="35">
        <f t="shared" si="2"/>
        <v>4.7241515067078877E-3</v>
      </c>
    </row>
    <row r="50" spans="1:6" x14ac:dyDescent="0.35">
      <c r="A50" s="44" t="s">
        <v>60</v>
      </c>
      <c r="B50" s="34">
        <f t="shared" si="0"/>
        <v>447.66910821354696</v>
      </c>
      <c r="C50" s="34">
        <f>VLOOKUP(A50,'[1]MCAID Enrollees 19-64 under 138'!$B$5:$RR$70,62,FALSE)</f>
        <v>362.08333333333331</v>
      </c>
      <c r="D50" s="34">
        <f>VLOOKUP(A50,[2]COUNTY_LVL!$A$1:$L$65536,8,FALSE)</f>
        <v>85.585774880213648</v>
      </c>
      <c r="E50" s="35">
        <f t="shared" si="1"/>
        <v>0.19118088183870743</v>
      </c>
      <c r="F50" s="35">
        <f t="shared" si="2"/>
        <v>1.0136651373911982E-3</v>
      </c>
    </row>
    <row r="51" spans="1:6" x14ac:dyDescent="0.35">
      <c r="A51" s="44" t="s">
        <v>61</v>
      </c>
      <c r="B51" s="34">
        <f t="shared" si="0"/>
        <v>1982.6597093740363</v>
      </c>
      <c r="C51" s="34">
        <f>VLOOKUP(A51,'[1]MCAID Enrollees 19-64 under 138'!$B$5:$RR$70,62,FALSE)</f>
        <v>1838.8333333333333</v>
      </c>
      <c r="D51" s="34">
        <f>VLOOKUP(A51,[2]COUNTY_LVL!$A$1:$L$65536,8,FALSE)</f>
        <v>143.82637604070305</v>
      </c>
      <c r="E51" s="35">
        <f t="shared" si="1"/>
        <v>7.2542138905980894E-2</v>
      </c>
      <c r="F51" s="35">
        <f t="shared" si="2"/>
        <v>1.7034581206261021E-3</v>
      </c>
    </row>
    <row r="52" spans="1:6" x14ac:dyDescent="0.35">
      <c r="A52" s="44" t="s">
        <v>62</v>
      </c>
      <c r="B52" s="34">
        <f t="shared" si="0"/>
        <v>469.20335857510787</v>
      </c>
      <c r="C52" s="34">
        <f>VLOOKUP(A52,'[1]MCAID Enrollees 19-64 under 138'!$B$5:$RR$70,62,FALSE)</f>
        <v>396.41666666666669</v>
      </c>
      <c r="D52" s="34">
        <f>VLOOKUP(A52,[2]COUNTY_LVL!$A$1:$L$65536,8,FALSE)</f>
        <v>72.786691908441199</v>
      </c>
      <c r="E52" s="35">
        <f t="shared" si="1"/>
        <v>0.15512824147184753</v>
      </c>
      <c r="F52" s="35">
        <f t="shared" si="2"/>
        <v>8.6207470992563477E-4</v>
      </c>
    </row>
    <row r="53" spans="1:6" x14ac:dyDescent="0.35">
      <c r="A53" s="44" t="s">
        <v>63</v>
      </c>
      <c r="B53" s="34">
        <f t="shared" si="0"/>
        <v>1290.0249054964665</v>
      </c>
      <c r="C53" s="34">
        <f>VLOOKUP(A53,'[1]MCAID Enrollees 19-64 under 138'!$B$5:$RR$70,62,FALSE)</f>
        <v>861.08333333333337</v>
      </c>
      <c r="D53" s="34">
        <f>VLOOKUP(A53,[2]COUNTY_LVL!$A$1:$L$65536,8,FALSE)</f>
        <v>428.94157216313306</v>
      </c>
      <c r="E53" s="35">
        <f t="shared" si="1"/>
        <v>0.33250642707402206</v>
      </c>
      <c r="F53" s="35">
        <f t="shared" si="2"/>
        <v>5.0803199280264957E-3</v>
      </c>
    </row>
    <row r="54" spans="1:6" x14ac:dyDescent="0.35">
      <c r="A54" s="44" t="s">
        <v>64</v>
      </c>
      <c r="B54" s="34">
        <f t="shared" si="0"/>
        <v>2488.0994953927161</v>
      </c>
      <c r="C54" s="34">
        <f>VLOOKUP(A54,'[1]MCAID Enrollees 19-64 under 138'!$B$5:$RR$70,62,FALSE)</f>
        <v>2222.25</v>
      </c>
      <c r="D54" s="34">
        <f>VLOOKUP(A54,[2]COUNTY_LVL!$A$1:$L$65536,8,FALSE)</f>
        <v>265.84949539271611</v>
      </c>
      <c r="E54" s="35">
        <f t="shared" si="1"/>
        <v>0.10684841819428728</v>
      </c>
      <c r="F54" s="35">
        <f t="shared" si="2"/>
        <v>3.1486817248521427E-3</v>
      </c>
    </row>
    <row r="55" spans="1:6" x14ac:dyDescent="0.35">
      <c r="A55" s="44" t="s">
        <v>65</v>
      </c>
      <c r="B55" s="34">
        <f t="shared" si="0"/>
        <v>40246.859626503086</v>
      </c>
      <c r="C55" s="34">
        <f>VLOOKUP(A55,'[1]MCAID Enrollees 19-64 under 138'!$B$5:$RR$70,62,FALSE)</f>
        <v>36038.833333333336</v>
      </c>
      <c r="D55" s="34">
        <f>VLOOKUP(A55,[2]COUNTY_LVL!$A$1:$L$65536,8,FALSE)</f>
        <v>4208.0262931697507</v>
      </c>
      <c r="E55" s="35">
        <f t="shared" si="1"/>
        <v>0.10455539468720959</v>
      </c>
      <c r="F55" s="35">
        <f t="shared" si="2"/>
        <v>4.9839235043227105E-2</v>
      </c>
    </row>
    <row r="56" spans="1:6" x14ac:dyDescent="0.35">
      <c r="A56" s="44" t="s">
        <v>81</v>
      </c>
      <c r="B56" s="34">
        <f t="shared" si="0"/>
        <v>722.33157713807429</v>
      </c>
      <c r="C56" s="34">
        <f>VLOOKUP(A56,'[1]MCAID Enrollees 19-64 under 138'!$B$5:$RR$70,62,FALSE)</f>
        <v>599.91666666666663</v>
      </c>
      <c r="D56" s="34">
        <f>VLOOKUP(A56,[2]COUNTY_LVL!$A$1:$L$65536,8,FALSE)</f>
        <v>122.41491047140764</v>
      </c>
      <c r="E56" s="35">
        <f t="shared" si="1"/>
        <v>0.16947190784102731</v>
      </c>
      <c r="F56" s="35">
        <f t="shared" si="2"/>
        <v>1.4498639197390521E-3</v>
      </c>
    </row>
    <row r="57" spans="1:6" x14ac:dyDescent="0.35">
      <c r="A57" s="44" t="s">
        <v>82</v>
      </c>
      <c r="B57" s="34">
        <f>C57+D57</f>
        <v>2374.2971997287486</v>
      </c>
      <c r="C57" s="34">
        <f>VLOOKUP(A57,'[1]MCAID Enrollees 19-64 under 138'!$B$5:$RR$70,62,FALSE)</f>
        <v>2120.5</v>
      </c>
      <c r="D57" s="34">
        <f>VLOOKUP(A57,[2]COUNTY_LVL!$A$1:$L$65536,8,FALSE)</f>
        <v>253.79719972874867</v>
      </c>
      <c r="E57" s="35">
        <f>D57/B57</f>
        <v>0.10689361035246291</v>
      </c>
      <c r="F57" s="35">
        <f>D57/$D$68</f>
        <v>3.0059361347445123E-3</v>
      </c>
    </row>
    <row r="58" spans="1:6" x14ac:dyDescent="0.35">
      <c r="A58" s="44" t="s">
        <v>66</v>
      </c>
      <c r="B58" s="34">
        <f t="shared" si="0"/>
        <v>2135.137658306679</v>
      </c>
      <c r="C58" s="34">
        <f>VLOOKUP(A58,'[1]MCAID Enrollees 19-64 under 138'!$B$5:$RR$70,62,FALSE)</f>
        <v>1703.4166666666667</v>
      </c>
      <c r="D58" s="34">
        <f>VLOOKUP(A58,[2]COUNTY_LVL!$A$1:$L$65536,8,FALSE)</f>
        <v>431.72099164001236</v>
      </c>
      <c r="E58" s="35">
        <f t="shared" si="1"/>
        <v>0.20219820017712525</v>
      </c>
      <c r="F58" s="35">
        <f t="shared" si="2"/>
        <v>5.1132389572675335E-3</v>
      </c>
    </row>
    <row r="59" spans="1:6" x14ac:dyDescent="0.35">
      <c r="A59" s="44" t="s">
        <v>67</v>
      </c>
      <c r="B59" s="34">
        <f t="shared" si="0"/>
        <v>1235.6268399218159</v>
      </c>
      <c r="C59" s="34">
        <f>VLOOKUP(A59,'[1]MCAID Enrollees 19-64 under 138'!$B$5:$RR$70,62,FALSE)</f>
        <v>1106.25</v>
      </c>
      <c r="D59" s="34">
        <f>VLOOKUP(A59,[2]COUNTY_LVL!$A$1:$L$65536,8,FALSE)</f>
        <v>129.37683992181579</v>
      </c>
      <c r="E59" s="35">
        <f t="shared" si="1"/>
        <v>0.10470543026566345</v>
      </c>
      <c r="F59" s="35">
        <f t="shared" si="2"/>
        <v>1.5323199725437724E-3</v>
      </c>
    </row>
    <row r="60" spans="1:6" x14ac:dyDescent="0.35">
      <c r="A60" s="44" t="s">
        <v>68</v>
      </c>
      <c r="B60" s="34">
        <f t="shared" si="0"/>
        <v>121.79490976335475</v>
      </c>
      <c r="C60" s="34">
        <f>VLOOKUP(A60,'[1]MCAID Enrollees 19-64 under 138'!$B$5:$RR$70,62,FALSE)</f>
        <v>109.75</v>
      </c>
      <c r="D60" s="34">
        <f>VLOOKUP(A60,[2]COUNTY_LVL!$A$1:$L$65536,8,FALSE)</f>
        <v>12.044909763354745</v>
      </c>
      <c r="E60" s="35">
        <f t="shared" si="1"/>
        <v>9.8895017753679371E-2</v>
      </c>
      <c r="F60" s="35">
        <f t="shared" si="2"/>
        <v>1.426581126036899E-4</v>
      </c>
    </row>
    <row r="61" spans="1:6" x14ac:dyDescent="0.35">
      <c r="A61" s="44" t="s">
        <v>69</v>
      </c>
      <c r="B61" s="34">
        <f t="shared" si="0"/>
        <v>701.73054944623368</v>
      </c>
      <c r="C61" s="34">
        <f>VLOOKUP(A61,'[1]MCAID Enrollees 19-64 under 138'!$B$5:$RR$70,62,FALSE)</f>
        <v>559.75</v>
      </c>
      <c r="D61" s="34">
        <f>VLOOKUP(A61,[2]COUNTY_LVL!$A$1:$L$65536,8,FALSE)</f>
        <v>141.98054944623362</v>
      </c>
      <c r="E61" s="35">
        <f t="shared" si="1"/>
        <v>0.20232915548322172</v>
      </c>
      <c r="F61" s="35">
        <f t="shared" si="2"/>
        <v>1.6815964260734511E-3</v>
      </c>
    </row>
    <row r="62" spans="1:6" x14ac:dyDescent="0.35">
      <c r="A62" s="44" t="s">
        <v>70</v>
      </c>
      <c r="B62" s="34">
        <f t="shared" si="0"/>
        <v>404.23233679652895</v>
      </c>
      <c r="C62" s="34">
        <f>VLOOKUP(A62,'[1]MCAID Enrollees 19-64 under 138'!$B$5:$RR$70,62,FALSE)</f>
        <v>365.25</v>
      </c>
      <c r="D62" s="34">
        <f>VLOOKUP(A62,[2]COUNTY_LVL!$A$1:$L$65536,8,FALSE)</f>
        <v>38.982336796528955</v>
      </c>
      <c r="E62" s="35">
        <f t="shared" si="1"/>
        <v>9.6435473484029505E-2</v>
      </c>
      <c r="F62" s="35">
        <f t="shared" si="2"/>
        <v>4.6170097589218488E-4</v>
      </c>
    </row>
    <row r="63" spans="1:6" x14ac:dyDescent="0.35">
      <c r="A63" s="44" t="s">
        <v>71</v>
      </c>
      <c r="B63" s="34">
        <f t="shared" si="0"/>
        <v>2459.4110316733581</v>
      </c>
      <c r="C63" s="34">
        <f>VLOOKUP(A63,'[1]MCAID Enrollees 19-64 under 138'!$B$5:$RR$70,62,FALSE)</f>
        <v>1759.1666666666667</v>
      </c>
      <c r="D63" s="34">
        <f>VLOOKUP(A63,[2]COUNTY_LVL!$A$1:$L$65536,8,FALSE)</f>
        <v>700.24436500669151</v>
      </c>
      <c r="E63" s="35">
        <f t="shared" si="1"/>
        <v>0.28472034807872371</v>
      </c>
      <c r="F63" s="35">
        <f t="shared" si="2"/>
        <v>8.2935896935603971E-3</v>
      </c>
    </row>
    <row r="64" spans="1:6" x14ac:dyDescent="0.35">
      <c r="A64" s="44" t="s">
        <v>72</v>
      </c>
      <c r="B64" s="34">
        <f t="shared" si="0"/>
        <v>3326.9632415342876</v>
      </c>
      <c r="C64" s="34">
        <f>VLOOKUP(A64,'[1]MCAID Enrollees 19-64 under 138'!$B$5:$RR$70,62,FALSE)</f>
        <v>3062.5833333333335</v>
      </c>
      <c r="D64" s="34">
        <f>VLOOKUP(A64,[2]COUNTY_LVL!$A$1:$L$65536,8,FALSE)</f>
        <v>264.37990820095388</v>
      </c>
      <c r="E64" s="35">
        <f t="shared" si="1"/>
        <v>7.9465833857253684E-2</v>
      </c>
      <c r="F64" s="35">
        <f t="shared" si="2"/>
        <v>3.1312761536023532E-3</v>
      </c>
    </row>
    <row r="65" spans="1:6" x14ac:dyDescent="0.35">
      <c r="A65" s="44" t="s">
        <v>73</v>
      </c>
      <c r="B65" s="34">
        <f t="shared" si="0"/>
        <v>611.6322906004583</v>
      </c>
      <c r="C65" s="34">
        <f>VLOOKUP(A65,'[1]MCAID Enrollees 19-64 under 138'!$B$5:$RR$70,62,FALSE)</f>
        <v>532.75</v>
      </c>
      <c r="D65" s="34">
        <f>VLOOKUP(A65,[2]COUNTY_LVL!$A$1:$L$65536,8,FALSE)</f>
        <v>78.882290600458347</v>
      </c>
      <c r="E65" s="35">
        <f t="shared" si="1"/>
        <v>0.12897012112133119</v>
      </c>
      <c r="F65" s="35">
        <f t="shared" si="2"/>
        <v>9.3427007059477857E-4</v>
      </c>
    </row>
    <row r="66" spans="1:6" x14ac:dyDescent="0.35">
      <c r="A66" s="44" t="s">
        <v>74</v>
      </c>
      <c r="B66" s="34">
        <f t="shared" si="0"/>
        <v>32763.86272187849</v>
      </c>
      <c r="C66" s="34">
        <f>VLOOKUP(A66,'[1]MCAID Enrollees 19-64 under 138'!$B$5:$RR$70,62,FALSE)</f>
        <v>28125.583333333332</v>
      </c>
      <c r="D66" s="34">
        <f>VLOOKUP(A66,[2]COUNTY_LVL!$A$1:$L$65536,8,FALSE)</f>
        <v>4638.2793885451574</v>
      </c>
      <c r="E66" s="35">
        <f t="shared" si="1"/>
        <v>0.14156692780451333</v>
      </c>
      <c r="F66" s="35">
        <f t="shared" si="2"/>
        <v>5.4935088456333589E-2</v>
      </c>
    </row>
    <row r="67" spans="1:6" x14ac:dyDescent="0.35">
      <c r="A67" s="44" t="s">
        <v>75</v>
      </c>
      <c r="B67" s="34">
        <f t="shared" si="0"/>
        <v>1221.7314453331401</v>
      </c>
      <c r="C67" s="34">
        <f>VLOOKUP(A67,'[1]MCAID Enrollees 19-64 under 138'!$B$5:$RR$70,62,FALSE)</f>
        <v>1057.1666666666667</v>
      </c>
      <c r="D67" s="34">
        <f>VLOOKUP(A67,[2]COUNTY_LVL!$A$1:$L$65536,8,FALSE)</f>
        <v>164.56477866647342</v>
      </c>
      <c r="E67" s="35">
        <f t="shared" si="1"/>
        <v>0.1346979970885501</v>
      </c>
      <c r="F67" s="35">
        <f t="shared" si="2"/>
        <v>1.9490806645166929E-3</v>
      </c>
    </row>
    <row r="68" spans="1:6" x14ac:dyDescent="0.35">
      <c r="A68" s="44" t="s">
        <v>8</v>
      </c>
      <c r="B68" s="34">
        <f t="shared" si="0"/>
        <v>697252.5</v>
      </c>
      <c r="C68" s="34">
        <f>'State of Colorado'!C3</f>
        <v>612820.5</v>
      </c>
      <c r="D68" s="34">
        <f>'State of Colorado'!D3</f>
        <v>84432</v>
      </c>
      <c r="E68" s="35">
        <f t="shared" si="1"/>
        <v>0.12109243064743404</v>
      </c>
      <c r="F68" s="35">
        <f t="shared" si="2"/>
        <v>1</v>
      </c>
    </row>
    <row r="69" spans="1:6" x14ac:dyDescent="0.35">
      <c r="A69" s="42" t="s">
        <v>0</v>
      </c>
      <c r="B69" s="42"/>
      <c r="C69" s="42"/>
      <c r="D69" s="42"/>
      <c r="E69" s="42"/>
      <c r="F69" s="42"/>
    </row>
    <row r="70" spans="1:6" x14ac:dyDescent="0.35">
      <c r="A70" s="44" t="s">
        <v>9</v>
      </c>
      <c r="B70" s="34">
        <f>C70+D70</f>
        <v>18707.505059282281</v>
      </c>
      <c r="C70" s="48">
        <f>VLOOKUP(A70,[3]Summary!$B$5:$G$69,3,FALSE)</f>
        <v>2325</v>
      </c>
      <c r="D70" s="48">
        <f>(1-(16359/112168))*VLOOKUP(A70,[2]COUNTY_LVL!$A$1:$I$65536,9,FALSE)</f>
        <v>16382.505059282283</v>
      </c>
      <c r="E70" s="35">
        <f>D70/B70</f>
        <v>0.87571832841245811</v>
      </c>
      <c r="F70" s="35">
        <f>D70/$D$134</f>
        <v>0.12074735691612479</v>
      </c>
    </row>
    <row r="71" spans="1:6" x14ac:dyDescent="0.35">
      <c r="A71" s="44" t="s">
        <v>21</v>
      </c>
      <c r="B71" s="34">
        <f t="shared" ref="B71:B137" si="3">C71+D71</f>
        <v>509.52248838388277</v>
      </c>
      <c r="C71" s="48">
        <f>VLOOKUP(A71,[3]Summary!$B$5:$G$69,3,FALSE)</f>
        <v>88</v>
      </c>
      <c r="D71" s="48">
        <f>(1-(16359/112168))*VLOOKUP(A71,[2]COUNTY_LVL!$A$1:$I$65536,9,FALSE)</f>
        <v>421.52248838388277</v>
      </c>
      <c r="E71" s="35">
        <f t="shared" ref="E71:E134" si="4">D71/B71</f>
        <v>0.82728927180599865</v>
      </c>
      <c r="F71" s="35">
        <f t="shared" ref="F71:F134" si="5">D71/$D$134</f>
        <v>3.1068341605195015E-3</v>
      </c>
    </row>
    <row r="72" spans="1:6" x14ac:dyDescent="0.35">
      <c r="A72" s="44" t="s">
        <v>10</v>
      </c>
      <c r="B72" s="34">
        <f t="shared" si="3"/>
        <v>18623.744979290728</v>
      </c>
      <c r="C72" s="48">
        <f>VLOOKUP(A72,[3]Summary!$B$5:$G$69,3,FALSE)</f>
        <v>4331</v>
      </c>
      <c r="D72" s="48">
        <f>(1-(16359/112168))*VLOOKUP(A72,[2]COUNTY_LVL!$A$1:$I$65536,9,FALSE)</f>
        <v>14292.74497929073</v>
      </c>
      <c r="E72" s="35">
        <f t="shared" si="4"/>
        <v>0.76744741700361596</v>
      </c>
      <c r="F72" s="35">
        <f>D72/$D$134</f>
        <v>0.10534476705976833</v>
      </c>
    </row>
    <row r="73" spans="1:6" x14ac:dyDescent="0.35">
      <c r="A73" s="44" t="s">
        <v>22</v>
      </c>
      <c r="B73" s="34">
        <f t="shared" si="3"/>
        <v>594.03232646511447</v>
      </c>
      <c r="C73" s="48">
        <f>VLOOKUP(A73,[3]Summary!$B$5:$G$69,3,FALSE)</f>
        <v>190</v>
      </c>
      <c r="D73" s="48">
        <f>(1-(16359/112168))*VLOOKUP(A73,[2]COUNTY_LVL!$A$1:$I$65536,9,FALSE)</f>
        <v>404.03232646511447</v>
      </c>
      <c r="E73" s="35">
        <f>D73/B73</f>
        <v>0.68015208678856631</v>
      </c>
      <c r="F73" s="35">
        <f t="shared" si="5"/>
        <v>2.9779228117310119E-3</v>
      </c>
    </row>
    <row r="74" spans="1:6" x14ac:dyDescent="0.35">
      <c r="A74" s="44" t="s">
        <v>23</v>
      </c>
      <c r="B74" s="34">
        <f t="shared" si="3"/>
        <v>145.38149472309146</v>
      </c>
      <c r="C74" s="48">
        <f>VLOOKUP(A74,[3]Summary!$B$5:$G$69,3,FALSE)</f>
        <v>42</v>
      </c>
      <c r="D74" s="48">
        <f>(1-(16359/112168))*VLOOKUP(A74,[2]COUNTY_LVL!$A$1:$I$65536,9,FALSE)</f>
        <v>103.38149472309148</v>
      </c>
      <c r="E74" s="35">
        <f t="shared" si="4"/>
        <v>0.7111049100162472</v>
      </c>
      <c r="F74" s="35">
        <f t="shared" si="5"/>
        <v>7.6197395921319975E-4</v>
      </c>
    </row>
    <row r="75" spans="1:6" x14ac:dyDescent="0.35">
      <c r="A75" s="44" t="s">
        <v>24</v>
      </c>
      <c r="B75" s="34">
        <f t="shared" si="3"/>
        <v>143.40509384995414</v>
      </c>
      <c r="C75" s="48">
        <f>VLOOKUP(A75,[3]Summary!$B$5:$G$69,3,FALSE)</f>
        <v>18</v>
      </c>
      <c r="D75" s="48">
        <f>(1-(16359/112168))*VLOOKUP(A75,[2]COUNTY_LVL!$A$1:$I$65536,9,FALSE)</f>
        <v>125.40509384995416</v>
      </c>
      <c r="E75" s="35">
        <f t="shared" si="4"/>
        <v>0.8744814461135284</v>
      </c>
      <c r="F75" s="35">
        <f t="shared" si="5"/>
        <v>9.2429903555078926E-4</v>
      </c>
    </row>
    <row r="76" spans="1:6" x14ac:dyDescent="0.35">
      <c r="A76" s="44" t="s">
        <v>25</v>
      </c>
      <c r="B76" s="34">
        <f t="shared" si="3"/>
        <v>9165.8867634456001</v>
      </c>
      <c r="C76" s="48">
        <f>VLOOKUP(A76,[3]Summary!$B$5:$G$69,3,FALSE)</f>
        <v>3154</v>
      </c>
      <c r="D76" s="48">
        <f>(1-(16359/112168))*VLOOKUP(A76,[2]COUNTY_LVL!$A$1:$I$65536,9,FALSE)</f>
        <v>6011.8867634455992</v>
      </c>
      <c r="E76" s="35">
        <f t="shared" si="4"/>
        <v>0.65589799640789337</v>
      </c>
      <c r="F76" s="35">
        <f t="shared" si="5"/>
        <v>4.4310649326110722E-2</v>
      </c>
    </row>
    <row r="77" spans="1:6" x14ac:dyDescent="0.35">
      <c r="A77" s="44" t="s">
        <v>26</v>
      </c>
      <c r="B77" s="34">
        <f t="shared" si="3"/>
        <v>1928.4674652999597</v>
      </c>
      <c r="C77" s="48">
        <f>VLOOKUP(A77,[3]Summary!$B$5:$G$69,3,FALSE)</f>
        <v>492</v>
      </c>
      <c r="D77" s="48">
        <f>(1-(16359/112168))*VLOOKUP(A77,[2]COUNTY_LVL!$A$1:$I$65536,9,FALSE)</f>
        <v>1436.4674652999597</v>
      </c>
      <c r="E77" s="35">
        <f t="shared" si="4"/>
        <v>0.74487513590307175</v>
      </c>
      <c r="F77" s="35">
        <f t="shared" si="5"/>
        <v>1.058749251737293E-2</v>
      </c>
    </row>
    <row r="78" spans="1:6" x14ac:dyDescent="0.35">
      <c r="A78" s="44" t="s">
        <v>27</v>
      </c>
      <c r="B78" s="34">
        <f t="shared" si="3"/>
        <v>738.19368167842481</v>
      </c>
      <c r="C78" s="48">
        <f>VLOOKUP(A78,[3]Summary!$B$5:$G$69,3,FALSE)</f>
        <v>382</v>
      </c>
      <c r="D78" s="48">
        <f>(1-(16359/112168))*VLOOKUP(A78,[2]COUNTY_LVL!$A$1:$I$65536,9,FALSE)</f>
        <v>356.19368167842481</v>
      </c>
      <c r="E78" s="35">
        <f t="shared" si="4"/>
        <v>0.48252063180566679</v>
      </c>
      <c r="F78" s="35">
        <f t="shared" si="5"/>
        <v>2.6253277784598797E-3</v>
      </c>
    </row>
    <row r="79" spans="1:6" x14ac:dyDescent="0.35">
      <c r="A79" s="44" t="s">
        <v>28</v>
      </c>
      <c r="B79" s="34">
        <f t="shared" si="3"/>
        <v>51.427566134561594</v>
      </c>
      <c r="C79" s="48">
        <f>VLOOKUP(A79,[3]Summary!$B$5:$G$69,3,FALSE)</f>
        <v>16</v>
      </c>
      <c r="D79" s="48">
        <f>(1-(16359/112168))*VLOOKUP(A79,[2]COUNTY_LVL!$A$1:$I$65536,9,FALSE)</f>
        <v>35.427566134561594</v>
      </c>
      <c r="E79" s="35">
        <f t="shared" si="4"/>
        <v>0.6888828073618033</v>
      </c>
      <c r="F79" s="35">
        <f t="shared" si="5"/>
        <v>2.6111909974938435E-4</v>
      </c>
    </row>
    <row r="80" spans="1:6" x14ac:dyDescent="0.35">
      <c r="A80" s="44" t="s">
        <v>76</v>
      </c>
      <c r="B80" s="34">
        <f t="shared" si="3"/>
        <v>164.49601563455957</v>
      </c>
      <c r="C80" s="48">
        <f>VLOOKUP(A80,[3]Summary!$B$5:$G$69,3,FALSE)</f>
        <v>80</v>
      </c>
      <c r="D80" s="48">
        <f>(1-(16359/112168))*VLOOKUP(A80,[2]COUNTY_LVL!$A$1:$I$65536,9,FALSE)</f>
        <v>84.496015634559555</v>
      </c>
      <c r="E80" s="35">
        <f t="shared" si="4"/>
        <v>0.51366603202276884</v>
      </c>
      <c r="F80" s="35">
        <f t="shared" si="5"/>
        <v>6.2277841642025423E-4</v>
      </c>
    </row>
    <row r="81" spans="1:6" x14ac:dyDescent="0.35">
      <c r="A81" s="44" t="s">
        <v>29</v>
      </c>
      <c r="B81" s="34">
        <f t="shared" si="3"/>
        <v>260.32144150840639</v>
      </c>
      <c r="C81" s="48">
        <f>VLOOKUP(A81,[3]Summary!$B$5:$G$69,3,FALSE)</f>
        <v>35</v>
      </c>
      <c r="D81" s="48">
        <f>(1-(16359/112168))*VLOOKUP(A81,[2]COUNTY_LVL!$A$1:$I$65536,9,FALSE)</f>
        <v>225.32144150840639</v>
      </c>
      <c r="E81" s="35">
        <f t="shared" si="4"/>
        <v>0.86555083669944355</v>
      </c>
      <c r="F81" s="35">
        <f t="shared" si="5"/>
        <v>1.6607331064583365E-3</v>
      </c>
    </row>
    <row r="82" spans="1:6" x14ac:dyDescent="0.35">
      <c r="A82" s="44" t="s">
        <v>30</v>
      </c>
      <c r="B82" s="34">
        <f t="shared" si="3"/>
        <v>104.17644862834594</v>
      </c>
      <c r="C82" s="48">
        <f>VLOOKUP(A82,[3]Summary!$B$5:$G$69,3,FALSE)</f>
        <v>8</v>
      </c>
      <c r="D82" s="48">
        <f>(1-(16359/112168))*VLOOKUP(A82,[2]COUNTY_LVL!$A$1:$I$65536,9,FALSE)</f>
        <v>96.176448628345938</v>
      </c>
      <c r="E82" s="35">
        <f t="shared" si="4"/>
        <v>0.92320721136751016</v>
      </c>
      <c r="F82" s="35">
        <f t="shared" si="5"/>
        <v>7.0886912150668329E-4</v>
      </c>
    </row>
    <row r="83" spans="1:6" x14ac:dyDescent="0.35">
      <c r="A83" s="44" t="s">
        <v>31</v>
      </c>
      <c r="B83" s="34">
        <f t="shared" si="3"/>
        <v>121.36095729932036</v>
      </c>
      <c r="C83" s="48">
        <f>VLOOKUP(A83,[3]Summary!$B$5:$G$69,3,FALSE)</f>
        <v>9</v>
      </c>
      <c r="D83" s="48">
        <f>(1-(16359/112168))*VLOOKUP(A83,[2]COUNTY_LVL!$A$1:$I$65536,9,FALSE)</f>
        <v>112.36095729932036</v>
      </c>
      <c r="E83" s="35">
        <f t="shared" si="4"/>
        <v>0.92584105959379737</v>
      </c>
      <c r="F83" s="35">
        <f t="shared" si="5"/>
        <v>8.2815714479339065E-4</v>
      </c>
    </row>
    <row r="84" spans="1:6" x14ac:dyDescent="0.35">
      <c r="A84" s="44" t="s">
        <v>32</v>
      </c>
      <c r="B84" s="34">
        <f t="shared" si="3"/>
        <v>111.10326888324428</v>
      </c>
      <c r="C84" s="48">
        <f>VLOOKUP(A84,[3]Summary!$B$5:$G$69,3,FALSE)</f>
        <v>26</v>
      </c>
      <c r="D84" s="48">
        <f>(1-(16359/112168))*VLOOKUP(A84,[2]COUNTY_LVL!$A$1:$I$65536,9,FALSE)</f>
        <v>85.103268883244283</v>
      </c>
      <c r="E84" s="35">
        <f t="shared" si="4"/>
        <v>0.76598348310234898</v>
      </c>
      <c r="F84" s="35">
        <f t="shared" si="5"/>
        <v>6.2725418032156708E-4</v>
      </c>
    </row>
    <row r="85" spans="1:6" x14ac:dyDescent="0.35">
      <c r="A85" s="44" t="s">
        <v>33</v>
      </c>
      <c r="B85" s="34">
        <f t="shared" si="3"/>
        <v>1201.9876759168058</v>
      </c>
      <c r="C85" s="48">
        <f>VLOOKUP(A85,[3]Summary!$B$5:$G$69,3,FALSE)</f>
        <v>227</v>
      </c>
      <c r="D85" s="48">
        <f>(1-(16359/112168))*VLOOKUP(A85,[2]COUNTY_LVL!$A$1:$I$65536,9,FALSE)</f>
        <v>974.98767591680576</v>
      </c>
      <c r="E85" s="35">
        <f t="shared" si="4"/>
        <v>0.81114615020752379</v>
      </c>
      <c r="F85" s="35">
        <f t="shared" si="5"/>
        <v>7.1861528177002238E-3</v>
      </c>
    </row>
    <row r="86" spans="1:6" x14ac:dyDescent="0.35">
      <c r="A86" s="44" t="s">
        <v>34</v>
      </c>
      <c r="B86" s="34">
        <f t="shared" si="3"/>
        <v>22745.370262523636</v>
      </c>
      <c r="C86" s="48">
        <f>VLOOKUP(A86,[3]Summary!$B$5:$G$69,3,FALSE)</f>
        <v>6063</v>
      </c>
      <c r="D86" s="48">
        <f>(1-(16359/112168))*VLOOKUP(A86,[2]COUNTY_LVL!$A$1:$I$65536,9,FALSE)</f>
        <v>16682.370262523636</v>
      </c>
      <c r="E86" s="35">
        <f t="shared" si="4"/>
        <v>0.73344025926939116</v>
      </c>
      <c r="F86" s="35">
        <f t="shared" si="5"/>
        <v>0.12295751528882094</v>
      </c>
    </row>
    <row r="87" spans="1:6" x14ac:dyDescent="0.35">
      <c r="A87" s="44" t="s">
        <v>35</v>
      </c>
      <c r="B87" s="34">
        <f t="shared" si="3"/>
        <v>79.010486744786192</v>
      </c>
      <c r="C87" s="48">
        <f>VLOOKUP(A87,[3]Summary!$B$5:$G$69,3,FALSE)</f>
        <v>10</v>
      </c>
      <c r="D87" s="48">
        <f>(1-(16359/112168))*VLOOKUP(A87,[2]COUNTY_LVL!$A$1:$I$65536,9,FALSE)</f>
        <v>69.010486744786192</v>
      </c>
      <c r="E87" s="35">
        <f t="shared" si="4"/>
        <v>0.87343452227675478</v>
      </c>
      <c r="F87" s="35">
        <f t="shared" si="5"/>
        <v>5.0864222802158307E-4</v>
      </c>
    </row>
    <row r="88" spans="1:6" x14ac:dyDescent="0.35">
      <c r="A88" s="44" t="s">
        <v>36</v>
      </c>
      <c r="B88" s="34">
        <f t="shared" si="3"/>
        <v>6036.9585579218437</v>
      </c>
      <c r="C88" s="48">
        <f>VLOOKUP(A88,[3]Summary!$B$5:$G$69,3,FALSE)</f>
        <v>1984</v>
      </c>
      <c r="D88" s="48">
        <f>(1-(16359/112168))*VLOOKUP(A88,[2]COUNTY_LVL!$A$1:$I$65536,9,FALSE)</f>
        <v>4052.9585579218433</v>
      </c>
      <c r="E88" s="35">
        <f t="shared" si="4"/>
        <v>0.67135769096898179</v>
      </c>
      <c r="F88" s="35">
        <f t="shared" si="5"/>
        <v>2.9872356626092878E-2</v>
      </c>
    </row>
    <row r="89" spans="1:6" x14ac:dyDescent="0.35">
      <c r="A89" s="44" t="s">
        <v>37</v>
      </c>
      <c r="B89" s="34">
        <f t="shared" si="3"/>
        <v>1643.7619737646075</v>
      </c>
      <c r="C89" s="48">
        <f>VLOOKUP(A89,[3]Summary!$B$5:$G$69,3,FALSE)</f>
        <v>651</v>
      </c>
      <c r="D89" s="48">
        <f>(1-(16359/112168))*VLOOKUP(A89,[2]COUNTY_LVL!$A$1:$I$65536,9,FALSE)</f>
        <v>992.76197376460755</v>
      </c>
      <c r="E89" s="35">
        <f t="shared" si="4"/>
        <v>0.60395725756506313</v>
      </c>
      <c r="F89" s="35">
        <f t="shared" si="5"/>
        <v>7.3171583921466049E-3</v>
      </c>
    </row>
    <row r="90" spans="1:6" x14ac:dyDescent="0.35">
      <c r="A90" s="44" t="s">
        <v>77</v>
      </c>
      <c r="B90" s="34">
        <f t="shared" si="3"/>
        <v>24176.404729186343</v>
      </c>
      <c r="C90" s="48">
        <f>VLOOKUP(A90,[3]Summary!$B$5:$G$69,3,FALSE)</f>
        <v>2848</v>
      </c>
      <c r="D90" s="48">
        <f>(1-(16359/112168))*VLOOKUP(A90,[2]COUNTY_LVL!$A$1:$I$65536,9,FALSE)</f>
        <v>21328.404729186343</v>
      </c>
      <c r="E90" s="35">
        <f t="shared" si="4"/>
        <v>0.88219919248117873</v>
      </c>
      <c r="F90" s="35">
        <f t="shared" si="5"/>
        <v>0.15720114164270876</v>
      </c>
    </row>
    <row r="91" spans="1:6" x14ac:dyDescent="0.35">
      <c r="A91" s="44" t="s">
        <v>38</v>
      </c>
      <c r="B91" s="34">
        <f t="shared" si="3"/>
        <v>403.32439745264105</v>
      </c>
      <c r="C91" s="48">
        <f>VLOOKUP(A91,[3]Summary!$B$5:$G$69,3,FALSE)</f>
        <v>125</v>
      </c>
      <c r="D91" s="48">
        <f>(1-(16359/112168))*VLOOKUP(A91,[2]COUNTY_LVL!$A$1:$I$65536,9,FALSE)</f>
        <v>278.32439745264105</v>
      </c>
      <c r="E91" s="35">
        <f t="shared" si="4"/>
        <v>0.69007577823338173</v>
      </c>
      <c r="F91" s="35">
        <f t="shared" si="5"/>
        <v>2.051391727703928E-3</v>
      </c>
    </row>
    <row r="92" spans="1:6" x14ac:dyDescent="0.35">
      <c r="A92" s="44" t="s">
        <v>39</v>
      </c>
      <c r="B92" s="34">
        <f t="shared" si="3"/>
        <v>1081.5159723123456</v>
      </c>
      <c r="C92" s="48">
        <f>VLOOKUP(A92,[3]Summary!$B$5:$G$69,3,FALSE)</f>
        <v>145</v>
      </c>
      <c r="D92" s="48">
        <f>(1-(16359/112168))*VLOOKUP(A92,[2]COUNTY_LVL!$A$1:$I$65536,9,FALSE)</f>
        <v>936.51597231234564</v>
      </c>
      <c r="E92" s="35">
        <f t="shared" si="4"/>
        <v>0.86592893335640586</v>
      </c>
      <c r="F92" s="35">
        <f t="shared" si="5"/>
        <v>6.9025968835198731E-3</v>
      </c>
    </row>
    <row r="93" spans="1:6" x14ac:dyDescent="0.35">
      <c r="A93" s="44" t="s">
        <v>40</v>
      </c>
      <c r="B93" s="34">
        <f t="shared" si="3"/>
        <v>2212.72337741109</v>
      </c>
      <c r="C93" s="48">
        <f>VLOOKUP(A93,[3]Summary!$B$5:$G$69,3,FALSE)</f>
        <v>652</v>
      </c>
      <c r="D93" s="48">
        <f>(1-(16359/112168))*VLOOKUP(A93,[2]COUNTY_LVL!$A$1:$I$65536,9,FALSE)</f>
        <v>1560.7233774110903</v>
      </c>
      <c r="E93" s="35">
        <f t="shared" si="4"/>
        <v>0.70534048374232539</v>
      </c>
      <c r="F93" s="35">
        <f t="shared" si="5"/>
        <v>1.1503321501666167E-2</v>
      </c>
    </row>
    <row r="94" spans="1:6" x14ac:dyDescent="0.35">
      <c r="A94" s="44" t="s">
        <v>41</v>
      </c>
      <c r="B94" s="34">
        <f t="shared" si="3"/>
        <v>98.587898444942624</v>
      </c>
      <c r="C94" s="48">
        <f>VLOOKUP(A94,[3]Summary!$B$5:$G$69,3,FALSE)</f>
        <v>48</v>
      </c>
      <c r="D94" s="48">
        <f>(1-(16359/112168))*VLOOKUP(A94,[2]COUNTY_LVL!$A$1:$I$65536,9,FALSE)</f>
        <v>50.587898444942624</v>
      </c>
      <c r="E94" s="35">
        <f t="shared" si="4"/>
        <v>0.51312482812679017</v>
      </c>
      <c r="F94" s="35">
        <f t="shared" si="5"/>
        <v>3.7285842470759277E-4</v>
      </c>
    </row>
    <row r="95" spans="1:6" x14ac:dyDescent="0.35">
      <c r="A95" s="44" t="s">
        <v>42</v>
      </c>
      <c r="B95" s="34">
        <f t="shared" si="3"/>
        <v>534.30676047642714</v>
      </c>
      <c r="C95" s="48">
        <f>VLOOKUP(A95,[3]Summary!$B$5:$G$69,3,FALSE)</f>
        <v>252</v>
      </c>
      <c r="D95" s="48">
        <f>(1-(16359/112168))*VLOOKUP(A95,[2]COUNTY_LVL!$A$1:$I$65536,9,FALSE)</f>
        <v>282.3067604764272</v>
      </c>
      <c r="E95" s="35">
        <f t="shared" si="4"/>
        <v>0.52836082445354382</v>
      </c>
      <c r="F95" s="35">
        <f t="shared" si="5"/>
        <v>2.0807437595002027E-3</v>
      </c>
    </row>
    <row r="96" spans="1:6" x14ac:dyDescent="0.35">
      <c r="A96" s="44" t="s">
        <v>43</v>
      </c>
      <c r="B96" s="34">
        <f t="shared" si="3"/>
        <v>1100.3627417040229</v>
      </c>
      <c r="C96" s="48">
        <f>VLOOKUP(A96,[3]Summary!$B$5:$G$69,3,FALSE)</f>
        <v>588</v>
      </c>
      <c r="D96" s="48">
        <f>(1-(16359/112168))*VLOOKUP(A96,[2]COUNTY_LVL!$A$1:$I$65536,9,FALSE)</f>
        <v>512.36274170402305</v>
      </c>
      <c r="E96" s="35">
        <f t="shared" si="4"/>
        <v>0.46563076182548452</v>
      </c>
      <c r="F96" s="35">
        <f t="shared" si="5"/>
        <v>3.7763728208346599E-3</v>
      </c>
    </row>
    <row r="97" spans="1:6" x14ac:dyDescent="0.35">
      <c r="A97" s="44" t="s">
        <v>44</v>
      </c>
      <c r="B97" s="34">
        <f t="shared" si="3"/>
        <v>34.185969150123434</v>
      </c>
      <c r="C97" s="48">
        <f>VLOOKUP(A97,[3]Summary!$B$5:$G$69,3,FALSE)</f>
        <v>6</v>
      </c>
      <c r="D97" s="48">
        <f>(1-(16359/112168))*VLOOKUP(A97,[2]COUNTY_LVL!$A$1:$I$65536,9,FALSE)</f>
        <v>28.185969150123434</v>
      </c>
      <c r="E97" s="35">
        <f t="shared" si="4"/>
        <v>0.82448939874567406</v>
      </c>
      <c r="F97" s="35">
        <f t="shared" si="5"/>
        <v>2.0774486347974541E-4</v>
      </c>
    </row>
    <row r="98" spans="1:6" x14ac:dyDescent="0.35">
      <c r="A98" s="44" t="s">
        <v>45</v>
      </c>
      <c r="B98" s="34">
        <f t="shared" si="3"/>
        <v>162.22515569340831</v>
      </c>
      <c r="C98" s="48">
        <f>VLOOKUP(A98,[3]Summary!$B$5:$G$69,3,FALSE)</f>
        <v>28</v>
      </c>
      <c r="D98" s="48">
        <f>(1-(16359/112168))*VLOOKUP(A98,[2]COUNTY_LVL!$A$1:$I$65536,9,FALSE)</f>
        <v>134.22515569340831</v>
      </c>
      <c r="E98" s="35">
        <f t="shared" si="4"/>
        <v>0.82740038140004868</v>
      </c>
      <c r="F98" s="35">
        <f t="shared" si="5"/>
        <v>9.8930735702421535E-4</v>
      </c>
    </row>
    <row r="99" spans="1:6" x14ac:dyDescent="0.35">
      <c r="A99" s="44" t="s">
        <v>46</v>
      </c>
      <c r="B99" s="34">
        <f t="shared" si="3"/>
        <v>46.513213238842525</v>
      </c>
      <c r="C99" s="48">
        <f>VLOOKUP(A99,[3]Summary!$B$5:$G$69,3,FALSE)</f>
        <v>20</v>
      </c>
      <c r="D99" s="48">
        <f>(1-(16359/112168))*VLOOKUP(A99,[2]COUNTY_LVL!$A$1:$I$65536,9,FALSE)</f>
        <v>26.513213238842521</v>
      </c>
      <c r="E99" s="35">
        <f t="shared" si="4"/>
        <v>0.57001465589355826</v>
      </c>
      <c r="F99" s="35">
        <f t="shared" si="5"/>
        <v>1.9541580548024541E-4</v>
      </c>
    </row>
    <row r="100" spans="1:6" x14ac:dyDescent="0.35">
      <c r="A100" s="44" t="s">
        <v>47</v>
      </c>
      <c r="B100" s="34">
        <f t="shared" si="3"/>
        <v>16080.422035316817</v>
      </c>
      <c r="C100" s="48">
        <f>VLOOKUP(A100,[3]Summary!$B$5:$G$69,3,FALSE)</f>
        <v>4126</v>
      </c>
      <c r="D100" s="48">
        <f>(1-(16359/112168))*VLOOKUP(A100,[2]COUNTY_LVL!$A$1:$I$65536,9,FALSE)</f>
        <v>11954.422035316817</v>
      </c>
      <c r="E100" s="35">
        <f t="shared" si="4"/>
        <v>0.74341469453113707</v>
      </c>
      <c r="F100" s="35">
        <f t="shared" si="5"/>
        <v>8.8110143045951522E-2</v>
      </c>
    </row>
    <row r="101" spans="1:6" x14ac:dyDescent="0.35">
      <c r="A101" s="44" t="s">
        <v>48</v>
      </c>
      <c r="B101" s="34">
        <f t="shared" si="3"/>
        <v>36.975891860630242</v>
      </c>
      <c r="C101" s="48">
        <f>VLOOKUP(A101,[3]Summary!$B$5:$G$69,3,FALSE)</f>
        <v>10</v>
      </c>
      <c r="D101" s="48">
        <f>(1-(16359/112168))*VLOOKUP(A101,[2]COUNTY_LVL!$A$1:$I$65536,9,FALSE)</f>
        <v>26.975891860630238</v>
      </c>
      <c r="E101" s="35">
        <f t="shared" si="4"/>
        <v>0.72955351455234496</v>
      </c>
      <c r="F101" s="35">
        <f>D101/$D$134</f>
        <v>1.988259811817208E-4</v>
      </c>
    </row>
    <row r="102" spans="1:6" x14ac:dyDescent="0.35">
      <c r="A102" s="44" t="s">
        <v>78</v>
      </c>
      <c r="B102" s="34">
        <f t="shared" si="3"/>
        <v>213.57841608541634</v>
      </c>
      <c r="C102" s="48">
        <f>VLOOKUP(A102,[3]Summary!$B$5:$G$69,3,FALSE)</f>
        <v>54</v>
      </c>
      <c r="D102" s="48">
        <f>(1-(16359/112168))*VLOOKUP(A102,[2]COUNTY_LVL!$A$1:$I$65536,9,FALSE)</f>
        <v>159.57841608541634</v>
      </c>
      <c r="E102" s="35">
        <f t="shared" si="4"/>
        <v>0.7471654627385016</v>
      </c>
      <c r="F102" s="35">
        <f t="shared" si="5"/>
        <v>1.1761737227273467E-3</v>
      </c>
    </row>
    <row r="103" spans="1:6" x14ac:dyDescent="0.35">
      <c r="A103" s="44" t="s">
        <v>79</v>
      </c>
      <c r="B103" s="34">
        <f t="shared" si="3"/>
        <v>2498.3683752697934</v>
      </c>
      <c r="C103" s="48">
        <f>VLOOKUP(A103,[3]Summary!$B$5:$G$69,3,FALSE)</f>
        <v>782</v>
      </c>
      <c r="D103" s="48">
        <f>(1-(16359/112168))*VLOOKUP(A103,[2]COUNTY_LVL!$A$1:$I$65536,9,FALSE)</f>
        <v>1716.3683752697937</v>
      </c>
      <c r="E103" s="35">
        <f t="shared" si="4"/>
        <v>0.68699571778899371</v>
      </c>
      <c r="F103" s="35">
        <f t="shared" si="5"/>
        <v>1.2650503940532918E-2</v>
      </c>
    </row>
    <row r="104" spans="1:6" x14ac:dyDescent="0.35">
      <c r="A104" s="44" t="s">
        <v>49</v>
      </c>
      <c r="B104" s="34">
        <f t="shared" si="3"/>
        <v>226.20561587227164</v>
      </c>
      <c r="C104" s="48">
        <f>VLOOKUP(A104,[3]Summary!$B$5:$G$69,3,FALSE)</f>
        <v>80</v>
      </c>
      <c r="D104" s="48">
        <f>(1-(16359/112168))*VLOOKUP(A104,[2]COUNTY_LVL!$A$1:$I$65536,9,FALSE)</f>
        <v>146.20561587227164</v>
      </c>
      <c r="E104" s="35">
        <f t="shared" si="4"/>
        <v>0.64633946115125418</v>
      </c>
      <c r="F104" s="35">
        <f t="shared" si="5"/>
        <v>1.077609414371482E-3</v>
      </c>
    </row>
    <row r="105" spans="1:6" x14ac:dyDescent="0.35">
      <c r="A105" s="44" t="s">
        <v>50</v>
      </c>
      <c r="B105" s="34">
        <f t="shared" si="3"/>
        <v>11741.829443334998</v>
      </c>
      <c r="C105" s="48">
        <f>VLOOKUP(A105,[3]Summary!$B$5:$G$69,3,FALSE)</f>
        <v>2868</v>
      </c>
      <c r="D105" s="48">
        <f>(1-(16359/112168))*VLOOKUP(A105,[2]COUNTY_LVL!$A$1:$I$65536,9,FALSE)</f>
        <v>8873.8294433349984</v>
      </c>
      <c r="E105" s="35">
        <f t="shared" si="4"/>
        <v>0.75574504689914745</v>
      </c>
      <c r="F105" s="35">
        <f t="shared" si="5"/>
        <v>6.5404615907631525E-2</v>
      </c>
    </row>
    <row r="106" spans="1:6" x14ac:dyDescent="0.35">
      <c r="A106" s="44" t="s">
        <v>80</v>
      </c>
      <c r="B106" s="34">
        <f t="shared" si="3"/>
        <v>489.21458254249723</v>
      </c>
      <c r="C106" s="48">
        <f>VLOOKUP(A106,[3]Summary!$B$5:$G$69,3,FALSE)</f>
        <v>66</v>
      </c>
      <c r="D106" s="48">
        <f>(1-(16359/112168))*VLOOKUP(A106,[2]COUNTY_LVL!$A$1:$I$65536,9,FALSE)</f>
        <v>423.21458254249723</v>
      </c>
      <c r="E106" s="35">
        <f t="shared" si="4"/>
        <v>0.86508987598654274</v>
      </c>
      <c r="F106" s="35">
        <f t="shared" si="5"/>
        <v>3.1193057511930012E-3</v>
      </c>
    </row>
    <row r="107" spans="1:6" x14ac:dyDescent="0.35">
      <c r="A107" s="44" t="s">
        <v>51</v>
      </c>
      <c r="B107" s="34">
        <f t="shared" si="3"/>
        <v>139.49155994425286</v>
      </c>
      <c r="C107" s="48">
        <f>VLOOKUP(A107,[3]Summary!$B$5:$G$69,3,FALSE)</f>
        <v>34</v>
      </c>
      <c r="D107" s="48">
        <f>(1-(16359/112168))*VLOOKUP(A107,[2]COUNTY_LVL!$A$1:$I$65536,9,FALSE)</f>
        <v>105.49155994425287</v>
      </c>
      <c r="E107" s="35">
        <f t="shared" si="4"/>
        <v>0.75625765448756954</v>
      </c>
      <c r="F107" s="35">
        <f t="shared" si="5"/>
        <v>7.775262082406778E-4</v>
      </c>
    </row>
    <row r="108" spans="1:6" x14ac:dyDescent="0.35">
      <c r="A108" s="44" t="s">
        <v>52</v>
      </c>
      <c r="B108" s="34">
        <f t="shared" si="3"/>
        <v>529.19422622535922</v>
      </c>
      <c r="C108" s="48">
        <f>VLOOKUP(A108,[3]Summary!$B$5:$G$69,3,FALSE)</f>
        <v>91</v>
      </c>
      <c r="D108" s="48">
        <f>(1-(16359/112168))*VLOOKUP(A108,[2]COUNTY_LVL!$A$1:$I$65536,9,FALSE)</f>
        <v>438.19422622535916</v>
      </c>
      <c r="E108" s="35">
        <f t="shared" si="4"/>
        <v>0.8280404518978115</v>
      </c>
      <c r="F108" s="35">
        <f t="shared" si="5"/>
        <v>3.229713309481901E-3</v>
      </c>
    </row>
    <row r="109" spans="1:6" x14ac:dyDescent="0.35">
      <c r="A109" s="44" t="s">
        <v>53</v>
      </c>
      <c r="B109" s="34">
        <f t="shared" si="3"/>
        <v>4411.2213997336221</v>
      </c>
      <c r="C109" s="48">
        <f>VLOOKUP(A109,[3]Summary!$B$5:$G$69,3,FALSE)</f>
        <v>832</v>
      </c>
      <c r="D109" s="48">
        <f>(1-(16359/112168))*VLOOKUP(A109,[2]COUNTY_LVL!$A$1:$I$65536,9,FALSE)</f>
        <v>3579.2213997336216</v>
      </c>
      <c r="E109" s="35">
        <f t="shared" si="4"/>
        <v>0.81139010613925611</v>
      </c>
      <c r="F109" s="35">
        <f t="shared" si="5"/>
        <v>2.6380673912296121E-2</v>
      </c>
    </row>
    <row r="110" spans="1:6" x14ac:dyDescent="0.35">
      <c r="A110" s="44" t="s">
        <v>54</v>
      </c>
      <c r="B110" s="34">
        <f t="shared" si="3"/>
        <v>42.43179098279861</v>
      </c>
      <c r="C110" s="48">
        <f>VLOOKUP(A110,[3]Summary!$B$5:$G$69,3,FALSE)</f>
        <v>23</v>
      </c>
      <c r="D110" s="48">
        <f>(1-(16359/112168))*VLOOKUP(A110,[2]COUNTY_LVL!$A$1:$I$65536,9,FALSE)</f>
        <v>19.43179098279861</v>
      </c>
      <c r="E110" s="35">
        <f t="shared" si="4"/>
        <v>0.45795358934238833</v>
      </c>
      <c r="F110" s="35">
        <f t="shared" si="5"/>
        <v>1.4322213805696891E-4</v>
      </c>
    </row>
    <row r="111" spans="1:6" x14ac:dyDescent="0.35">
      <c r="A111" s="44" t="s">
        <v>55</v>
      </c>
      <c r="B111" s="34">
        <f t="shared" si="3"/>
        <v>434.81522976796873</v>
      </c>
      <c r="C111" s="48">
        <f>VLOOKUP(A111,[3]Summary!$B$5:$G$69,3,FALSE)</f>
        <v>53</v>
      </c>
      <c r="D111" s="48">
        <f>(1-(16359/112168))*VLOOKUP(A111,[2]COUNTY_LVL!$A$1:$I$65536,9,FALSE)</f>
        <v>381.81522976796873</v>
      </c>
      <c r="E111" s="35">
        <f t="shared" si="4"/>
        <v>0.87810914528388873</v>
      </c>
      <c r="F111" s="35">
        <f t="shared" si="5"/>
        <v>2.8141715603306455E-3</v>
      </c>
    </row>
    <row r="112" spans="1:6" x14ac:dyDescent="0.35">
      <c r="A112" s="44" t="s">
        <v>56</v>
      </c>
      <c r="B112" s="34">
        <f t="shared" si="3"/>
        <v>1014.7707262733118</v>
      </c>
      <c r="C112" s="48">
        <f>VLOOKUP(A112,[3]Summary!$B$5:$G$69,3,FALSE)</f>
        <v>161</v>
      </c>
      <c r="D112" s="48">
        <f>(1-(16359/112168))*VLOOKUP(A112,[2]COUNTY_LVL!$A$1:$I$65536,9,FALSE)</f>
        <v>853.77072627331177</v>
      </c>
      <c r="E112" s="35">
        <f t="shared" si="4"/>
        <v>0.84134347214442873</v>
      </c>
      <c r="F112" s="35">
        <f t="shared" si="5"/>
        <v>6.2927225254511259E-3</v>
      </c>
    </row>
    <row r="113" spans="1:6" x14ac:dyDescent="0.35">
      <c r="A113" s="44" t="s">
        <v>57</v>
      </c>
      <c r="B113" s="34">
        <f t="shared" si="3"/>
        <v>1633.1935678192713</v>
      </c>
      <c r="C113" s="48">
        <f>VLOOKUP(A113,[3]Summary!$B$5:$G$69,3,FALSE)</f>
        <v>333</v>
      </c>
      <c r="D113" s="48">
        <f>(1-(16359/112168))*VLOOKUP(A113,[2]COUNTY_LVL!$A$1:$I$65536,9,FALSE)</f>
        <v>1300.1935678192713</v>
      </c>
      <c r="E113" s="35">
        <f t="shared" si="4"/>
        <v>0.79610500153717867</v>
      </c>
      <c r="F113" s="35">
        <f t="shared" si="5"/>
        <v>9.5830848960776205E-3</v>
      </c>
    </row>
    <row r="114" spans="1:6" x14ac:dyDescent="0.35">
      <c r="A114" s="44" t="s">
        <v>58</v>
      </c>
      <c r="B114" s="34">
        <f t="shared" si="3"/>
        <v>657.35775314984755</v>
      </c>
      <c r="C114" s="48">
        <f>VLOOKUP(A114,[3]Summary!$B$5:$G$69,3,FALSE)</f>
        <v>114</v>
      </c>
      <c r="D114" s="48">
        <f>(1-(16359/112168))*VLOOKUP(A114,[2]COUNTY_LVL!$A$1:$I$65536,9,FALSE)</f>
        <v>543.35775314984755</v>
      </c>
      <c r="E114" s="35">
        <f t="shared" si="4"/>
        <v>0.82657845069332714</v>
      </c>
      <c r="F114" s="35">
        <f t="shared" si="5"/>
        <v>4.0048217482804545E-3</v>
      </c>
    </row>
    <row r="115" spans="1:6" x14ac:dyDescent="0.35">
      <c r="A115" s="44" t="s">
        <v>59</v>
      </c>
      <c r="B115" s="34">
        <f t="shared" si="3"/>
        <v>567.93266291724819</v>
      </c>
      <c r="C115" s="48">
        <f>VLOOKUP(A115,[3]Summary!$B$5:$G$69,3,FALSE)</f>
        <v>54</v>
      </c>
      <c r="D115" s="48">
        <f>(1-(16359/112168))*VLOOKUP(A115,[2]COUNTY_LVL!$A$1:$I$65536,9,FALSE)</f>
        <v>513.93266291724819</v>
      </c>
      <c r="E115" s="35">
        <f t="shared" si="4"/>
        <v>0.90491830541560492</v>
      </c>
      <c r="F115" s="35">
        <f t="shared" si="5"/>
        <v>3.7879439350432336E-3</v>
      </c>
    </row>
    <row r="116" spans="1:6" x14ac:dyDescent="0.35">
      <c r="A116" s="44" t="s">
        <v>60</v>
      </c>
      <c r="B116" s="34">
        <f t="shared" si="3"/>
        <v>254.73395355282213</v>
      </c>
      <c r="C116" s="48">
        <f>VLOOKUP(A116,[3]Summary!$B$5:$G$69,3,FALSE)</f>
        <v>115</v>
      </c>
      <c r="D116" s="48">
        <f>(1-(16359/112168))*VLOOKUP(A116,[2]COUNTY_LVL!$A$1:$I$65536,9,FALSE)</f>
        <v>139.73395355282213</v>
      </c>
      <c r="E116" s="35">
        <f t="shared" si="4"/>
        <v>0.54854859983887705</v>
      </c>
      <c r="F116" s="35">
        <f t="shared" si="5"/>
        <v>1.0299099864085743E-3</v>
      </c>
    </row>
    <row r="117" spans="1:6" x14ac:dyDescent="0.35">
      <c r="A117" s="44" t="s">
        <v>61</v>
      </c>
      <c r="B117" s="34">
        <f t="shared" si="3"/>
        <v>477.13245018139997</v>
      </c>
      <c r="C117" s="48">
        <f>VLOOKUP(A117,[3]Summary!$B$5:$G$69,3,FALSE)</f>
        <v>153</v>
      </c>
      <c r="D117" s="48">
        <f>(1-(16359/112168))*VLOOKUP(A117,[2]COUNTY_LVL!$A$1:$I$65536,9,FALSE)</f>
        <v>324.13245018139997</v>
      </c>
      <c r="E117" s="35">
        <f t="shared" si="4"/>
        <v>0.67933432332713639</v>
      </c>
      <c r="F117" s="35">
        <f t="shared" si="5"/>
        <v>2.3890202693986643E-3</v>
      </c>
    </row>
    <row r="118" spans="1:6" x14ac:dyDescent="0.35">
      <c r="A118" s="44" t="s">
        <v>62</v>
      </c>
      <c r="B118" s="34">
        <f t="shared" si="3"/>
        <v>121.71309845845458</v>
      </c>
      <c r="C118" s="48">
        <f>VLOOKUP(A118,[3]Summary!$B$5:$G$69,3,FALSE)</f>
        <v>36</v>
      </c>
      <c r="D118" s="48">
        <f>(1-(16359/112168))*VLOOKUP(A118,[2]COUNTY_LVL!$A$1:$I$65536,9,FALSE)</f>
        <v>85.713098458454581</v>
      </c>
      <c r="E118" s="35">
        <f t="shared" si="4"/>
        <v>0.70422246696572099</v>
      </c>
      <c r="F118" s="35">
        <f t="shared" si="5"/>
        <v>6.3174893305379374E-4</v>
      </c>
    </row>
    <row r="119" spans="1:6" x14ac:dyDescent="0.35">
      <c r="A119" s="44" t="s">
        <v>63</v>
      </c>
      <c r="B119" s="34">
        <f t="shared" si="3"/>
        <v>707.14675797680889</v>
      </c>
      <c r="C119" s="48">
        <f>VLOOKUP(A119,[3]Summary!$B$5:$G$69,3,FALSE)</f>
        <v>381</v>
      </c>
      <c r="D119" s="48">
        <f>(1-(16359/112168))*VLOOKUP(A119,[2]COUNTY_LVL!$A$1:$I$65536,9,FALSE)</f>
        <v>326.14675797680883</v>
      </c>
      <c r="E119" s="35">
        <f t="shared" si="4"/>
        <v>0.46121509332791838</v>
      </c>
      <c r="F119" s="35">
        <f t="shared" si="5"/>
        <v>2.4038667377153859E-3</v>
      </c>
    </row>
    <row r="120" spans="1:6" x14ac:dyDescent="0.35">
      <c r="A120" s="44" t="s">
        <v>64</v>
      </c>
      <c r="B120" s="34">
        <f t="shared" si="3"/>
        <v>417.5398997543615</v>
      </c>
      <c r="C120" s="48">
        <f>VLOOKUP(A120,[3]Summary!$B$5:$G$69,3,FALSE)</f>
        <v>75</v>
      </c>
      <c r="D120" s="48">
        <f>(1-(16359/112168))*VLOOKUP(A120,[2]COUNTY_LVL!$A$1:$I$65536,9,FALSE)</f>
        <v>342.5398997543615</v>
      </c>
      <c r="E120" s="35">
        <f t="shared" si="4"/>
        <v>0.82037644774996965</v>
      </c>
      <c r="F120" s="35">
        <f t="shared" si="5"/>
        <v>2.5246924926306423E-3</v>
      </c>
    </row>
    <row r="121" spans="1:6" x14ac:dyDescent="0.35">
      <c r="A121" s="44" t="s">
        <v>65</v>
      </c>
      <c r="B121" s="34">
        <f t="shared" si="3"/>
        <v>4444.7467327575596</v>
      </c>
      <c r="C121" s="48">
        <f>VLOOKUP(A121,[3]Summary!$B$5:$G$69,3,FALSE)</f>
        <v>424</v>
      </c>
      <c r="D121" s="48">
        <f>(1-(16359/112168))*VLOOKUP(A121,[2]COUNTY_LVL!$A$1:$I$65536,9,FALSE)</f>
        <v>4020.74673275756</v>
      </c>
      <c r="E121" s="35">
        <f t="shared" si="4"/>
        <v>0.90460648817734857</v>
      </c>
      <c r="F121" s="35">
        <f t="shared" si="5"/>
        <v>2.9634939165456859E-2</v>
      </c>
    </row>
    <row r="122" spans="1:6" x14ac:dyDescent="0.35">
      <c r="A122" s="44" t="s">
        <v>81</v>
      </c>
      <c r="B122" s="34">
        <f t="shared" si="3"/>
        <v>232.50020454028848</v>
      </c>
      <c r="C122" s="48">
        <f>VLOOKUP(A122,[3]Summary!$B$5:$G$69,3,FALSE)</f>
        <v>48</v>
      </c>
      <c r="D122" s="48">
        <f>(1-(16359/112168))*VLOOKUP(A122,[2]COUNTY_LVL!$A$1:$I$65536,9,FALSE)</f>
        <v>184.50020454028848</v>
      </c>
      <c r="E122" s="35">
        <f t="shared" si="4"/>
        <v>0.79354856872101209</v>
      </c>
      <c r="F122" s="35">
        <f t="shared" si="5"/>
        <v>1.359859921795149E-3</v>
      </c>
    </row>
    <row r="123" spans="1:6" x14ac:dyDescent="0.35">
      <c r="A123" s="44" t="s">
        <v>82</v>
      </c>
      <c r="B123" s="34">
        <f t="shared" si="3"/>
        <v>392.01084207288341</v>
      </c>
      <c r="C123" s="48">
        <f>VLOOKUP(A123,[3]Summary!$B$5:$G$69,3,FALSE)</f>
        <v>65</v>
      </c>
      <c r="D123" s="48">
        <f>(1-(16359/112168))*VLOOKUP(A123,[2]COUNTY_LVL!$A$1:$I$65536,9,FALSE)</f>
        <v>327.01084207288341</v>
      </c>
      <c r="E123" s="35">
        <f t="shared" si="4"/>
        <v>0.83418825954840536</v>
      </c>
      <c r="F123" s="35">
        <f t="shared" si="5"/>
        <v>2.4102354749980363E-3</v>
      </c>
    </row>
    <row r="124" spans="1:6" x14ac:dyDescent="0.35">
      <c r="A124" s="44" t="s">
        <v>66</v>
      </c>
      <c r="B124" s="34">
        <f t="shared" si="3"/>
        <v>1192.6773640170481</v>
      </c>
      <c r="C124" s="48">
        <f>VLOOKUP(A124,[3]Summary!$B$5:$G$69,3,FALSE)</f>
        <v>542</v>
      </c>
      <c r="D124" s="48">
        <f>(1-(16359/112168))*VLOOKUP(A124,[2]COUNTY_LVL!$A$1:$I$65536,9,FALSE)</f>
        <v>650.67736401704803</v>
      </c>
      <c r="E124" s="35">
        <f t="shared" si="4"/>
        <v>0.5455602526281762</v>
      </c>
      <c r="F124" s="35">
        <f t="shared" si="5"/>
        <v>4.7958216173840627E-3</v>
      </c>
    </row>
    <row r="125" spans="1:6" x14ac:dyDescent="0.35">
      <c r="A125" s="44" t="s">
        <v>67</v>
      </c>
      <c r="B125" s="34">
        <f t="shared" si="3"/>
        <v>205.69856646479482</v>
      </c>
      <c r="C125" s="48">
        <f>VLOOKUP(A125,[3]Summary!$B$5:$G$69,3,FALSE)</f>
        <v>39</v>
      </c>
      <c r="D125" s="48">
        <f>(1-(16359/112168))*VLOOKUP(A125,[2]COUNTY_LVL!$A$1:$I$65536,9,FALSE)</f>
        <v>166.69856646479482</v>
      </c>
      <c r="E125" s="35">
        <f t="shared" si="4"/>
        <v>0.81040217892488409</v>
      </c>
      <c r="F125" s="35">
        <f t="shared" si="5"/>
        <v>1.2286528360280424E-3</v>
      </c>
    </row>
    <row r="126" spans="1:6" x14ac:dyDescent="0.35">
      <c r="A126" s="44" t="s">
        <v>68</v>
      </c>
      <c r="B126" s="34">
        <f t="shared" si="3"/>
        <v>54.371284028394157</v>
      </c>
      <c r="C126" s="48">
        <f>VLOOKUP(A126,[3]Summary!$B$5:$G$69,3,FALSE)</f>
        <v>31</v>
      </c>
      <c r="D126" s="48">
        <f>(1-(16359/112168))*VLOOKUP(A126,[2]COUNTY_LVL!$A$1:$I$65536,9,FALSE)</f>
        <v>23.371284028394157</v>
      </c>
      <c r="E126" s="35">
        <f t="shared" si="4"/>
        <v>0.42984609331994145</v>
      </c>
      <c r="F126" s="35">
        <f t="shared" si="5"/>
        <v>1.7225819640847214E-4</v>
      </c>
    </row>
    <row r="127" spans="1:6" x14ac:dyDescent="0.35">
      <c r="A127" s="44" t="s">
        <v>69</v>
      </c>
      <c r="B127" s="34">
        <f t="shared" si="3"/>
        <v>484.80842294752438</v>
      </c>
      <c r="C127" s="48">
        <f>VLOOKUP(A127,[3]Summary!$B$5:$G$69,3,FALSE)</f>
        <v>253</v>
      </c>
      <c r="D127" s="48">
        <f>(1-(16359/112168))*VLOOKUP(A127,[2]COUNTY_LVL!$A$1:$I$65536,9,FALSE)</f>
        <v>231.80842294752438</v>
      </c>
      <c r="E127" s="35">
        <f t="shared" si="4"/>
        <v>0.47814438028568512</v>
      </c>
      <c r="F127" s="35">
        <f t="shared" si="5"/>
        <v>1.7085454440894272E-3</v>
      </c>
    </row>
    <row r="128" spans="1:6" x14ac:dyDescent="0.35">
      <c r="A128" s="44" t="s">
        <v>70</v>
      </c>
      <c r="B128" s="34">
        <f t="shared" si="3"/>
        <v>58.905326707038149</v>
      </c>
      <c r="C128" s="48">
        <f>VLOOKUP(A128,[3]Summary!$B$5:$G$69,3,FALSE)</f>
        <v>13</v>
      </c>
      <c r="D128" s="48">
        <f>(1-(16359/112168))*VLOOKUP(A128,[2]COUNTY_LVL!$A$1:$I$65536,9,FALSE)</f>
        <v>45.905326707038149</v>
      </c>
      <c r="E128" s="35">
        <f t="shared" si="4"/>
        <v>0.77930688569720252</v>
      </c>
      <c r="F128" s="35">
        <f t="shared" si="5"/>
        <v>3.3834550016546047E-4</v>
      </c>
    </row>
    <row r="129" spans="1:6" x14ac:dyDescent="0.35">
      <c r="A129" s="44" t="s">
        <v>71</v>
      </c>
      <c r="B129" s="34">
        <f t="shared" si="3"/>
        <v>1214.4324902497542</v>
      </c>
      <c r="C129" s="48">
        <f>VLOOKUP(A129,[3]Summary!$B$5:$G$69,3,FALSE)</f>
        <v>682</v>
      </c>
      <c r="D129" s="48">
        <f>(1-(16359/112168))*VLOOKUP(A129,[2]COUNTY_LVL!$A$1:$I$65536,9,FALSE)</f>
        <v>532.43249024975421</v>
      </c>
      <c r="E129" s="35">
        <f t="shared" si="4"/>
        <v>0.43842082167964458</v>
      </c>
      <c r="F129" s="35">
        <f t="shared" si="5"/>
        <v>3.9242970291348553E-3</v>
      </c>
    </row>
    <row r="130" spans="1:6" x14ac:dyDescent="0.35">
      <c r="A130" s="44" t="s">
        <v>72</v>
      </c>
      <c r="B130" s="34">
        <f t="shared" si="3"/>
        <v>576.49641909124171</v>
      </c>
      <c r="C130" s="48">
        <f>VLOOKUP(A130,[3]Summary!$B$5:$G$69,3,FALSE)</f>
        <v>100</v>
      </c>
      <c r="D130" s="48">
        <f>(1-(16359/112168))*VLOOKUP(A130,[2]COUNTY_LVL!$A$1:$I$65536,9,FALSE)</f>
        <v>476.49641909124165</v>
      </c>
      <c r="E130" s="35">
        <f t="shared" si="4"/>
        <v>0.8265383848218264</v>
      </c>
      <c r="F130" s="35">
        <f t="shared" si="5"/>
        <v>3.5120198636939205E-3</v>
      </c>
    </row>
    <row r="131" spans="1:6" x14ac:dyDescent="0.35">
      <c r="A131" s="44" t="s">
        <v>73</v>
      </c>
      <c r="B131" s="34">
        <f t="shared" si="3"/>
        <v>140.8912327733004</v>
      </c>
      <c r="C131" s="48">
        <f>VLOOKUP(A131,[3]Summary!$B$5:$G$69,3,FALSE)</f>
        <v>48</v>
      </c>
      <c r="D131" s="48">
        <f>(1-(16359/112168))*VLOOKUP(A131,[2]COUNTY_LVL!$A$1:$I$65536,9,FALSE)</f>
        <v>92.891232773300402</v>
      </c>
      <c r="E131" s="35">
        <f t="shared" si="4"/>
        <v>0.65931166151953602</v>
      </c>
      <c r="F131" s="35">
        <f t="shared" si="5"/>
        <v>6.84655417316741E-4</v>
      </c>
    </row>
    <row r="132" spans="1:6" x14ac:dyDescent="0.35">
      <c r="A132" s="44" t="s">
        <v>74</v>
      </c>
      <c r="B132" s="34">
        <f t="shared" si="3"/>
        <v>9777.0266651289985</v>
      </c>
      <c r="C132" s="48">
        <f>VLOOKUP(A132,[3]Summary!$B$5:$G$69,3,FALSE)</f>
        <v>1385</v>
      </c>
      <c r="D132" s="48">
        <f>(1-(16359/112168))*VLOOKUP(A132,[2]COUNTY_LVL!$A$1:$I$65536,9,FALSE)</f>
        <v>8392.0266651289985</v>
      </c>
      <c r="E132" s="35">
        <f t="shared" si="4"/>
        <v>0.85834139074819371</v>
      </c>
      <c r="F132" s="35">
        <f t="shared" si="5"/>
        <v>6.1853485490598159E-2</v>
      </c>
    </row>
    <row r="133" spans="1:6" x14ac:dyDescent="0.35">
      <c r="A133" s="44" t="s">
        <v>75</v>
      </c>
      <c r="B133" s="34">
        <f t="shared" si="3"/>
        <v>300.79033044085082</v>
      </c>
      <c r="C133" s="48">
        <f>VLOOKUP(A133,[3]Summary!$B$5:$G$69,3,FALSE)</f>
        <v>107</v>
      </c>
      <c r="D133" s="48">
        <f>(1-(16359/112168))*VLOOKUP(A133,[2]COUNTY_LVL!$A$1:$I$65536,9,FALSE)</f>
        <v>193.79033044085082</v>
      </c>
      <c r="E133" s="35">
        <f t="shared" si="4"/>
        <v>0.64427047956237038</v>
      </c>
      <c r="F133" s="35">
        <f t="shared" si="5"/>
        <v>1.4283328533676836E-3</v>
      </c>
    </row>
    <row r="134" spans="1:6" x14ac:dyDescent="0.35">
      <c r="A134" s="44" t="s">
        <v>8</v>
      </c>
      <c r="B134" s="34">
        <f t="shared" si="3"/>
        <v>174696.88954068889</v>
      </c>
      <c r="C134" s="36">
        <f>'State of Colorado'!C4</f>
        <v>39021</v>
      </c>
      <c r="D134" s="36">
        <f>'State of Colorado'!D4</f>
        <v>135675.88954068889</v>
      </c>
      <c r="E134" s="35">
        <f t="shared" si="4"/>
        <v>0.77663597730564304</v>
      </c>
      <c r="F134" s="35">
        <f t="shared" si="5"/>
        <v>1</v>
      </c>
    </row>
    <row r="135" spans="1:6" x14ac:dyDescent="0.35">
      <c r="A135" s="42" t="s">
        <v>11</v>
      </c>
      <c r="B135" s="42"/>
      <c r="C135" s="42"/>
      <c r="D135" s="42"/>
      <c r="E135" s="42"/>
      <c r="F135" s="42"/>
    </row>
    <row r="136" spans="1:6" x14ac:dyDescent="0.35">
      <c r="A136" s="44" t="s">
        <v>9</v>
      </c>
      <c r="B136" s="34">
        <f>C136+D136</f>
        <v>85326.210568953422</v>
      </c>
      <c r="C136" s="34">
        <f>C4+C70</f>
        <v>60183.75</v>
      </c>
      <c r="D136" s="34">
        <f>D4+D70</f>
        <v>25142.460568953415</v>
      </c>
      <c r="E136" s="35">
        <f>D136/B136</f>
        <v>0.29466280526586147</v>
      </c>
      <c r="F136" s="35">
        <f>D136/$D$200</f>
        <v>0.11422789351812675</v>
      </c>
    </row>
    <row r="137" spans="1:6" x14ac:dyDescent="0.35">
      <c r="A137" s="44" t="s">
        <v>21</v>
      </c>
      <c r="B137" s="34">
        <f t="shared" si="3"/>
        <v>4619.754690838442</v>
      </c>
      <c r="C137" s="34">
        <f t="shared" ref="C137:D137" si="6">C5+C71</f>
        <v>3871.0833333333335</v>
      </c>
      <c r="D137" s="34">
        <f t="shared" si="6"/>
        <v>748.67135750510818</v>
      </c>
      <c r="E137" s="35">
        <f t="shared" ref="E137:E200" si="7">D137/B137</f>
        <v>0.1620586822477432</v>
      </c>
      <c r="F137" s="35">
        <f t="shared" ref="F137:F200" si="8">D137/$D$200</f>
        <v>3.4013835627037334E-3</v>
      </c>
    </row>
    <row r="138" spans="1:6" x14ac:dyDescent="0.35">
      <c r="A138" s="44" t="s">
        <v>10</v>
      </c>
      <c r="B138" s="34">
        <f t="shared" ref="B138:B200" si="9">C138+D138</f>
        <v>89378.282300329709</v>
      </c>
      <c r="C138" s="34">
        <f t="shared" ref="C138:D138" si="10">C6+C72</f>
        <v>65326.166666666664</v>
      </c>
      <c r="D138" s="34">
        <f t="shared" si="10"/>
        <v>24052.115633663045</v>
      </c>
      <c r="E138" s="35">
        <f t="shared" si="7"/>
        <v>0.26910469763608691</v>
      </c>
      <c r="F138" s="35">
        <f t="shared" si="8"/>
        <v>0.10927420949723293</v>
      </c>
    </row>
    <row r="139" spans="1:6" x14ac:dyDescent="0.35">
      <c r="A139" s="44" t="s">
        <v>22</v>
      </c>
      <c r="B139" s="34">
        <f t="shared" si="9"/>
        <v>2516.0926835185892</v>
      </c>
      <c r="C139" s="34">
        <f t="shared" ref="C139:D139" si="11">C7+C73</f>
        <v>1903.8333333333333</v>
      </c>
      <c r="D139" s="34">
        <f t="shared" si="11"/>
        <v>612.2593501852557</v>
      </c>
      <c r="E139" s="35">
        <f t="shared" si="7"/>
        <v>0.24333735962740907</v>
      </c>
      <c r="F139" s="35">
        <f t="shared" si="8"/>
        <v>2.7816329140354333E-3</v>
      </c>
    </row>
    <row r="140" spans="1:6" x14ac:dyDescent="0.35">
      <c r="A140" s="44" t="s">
        <v>23</v>
      </c>
      <c r="B140" s="34">
        <f t="shared" si="9"/>
        <v>847.86716427512783</v>
      </c>
      <c r="C140" s="34">
        <f t="shared" ref="C140:D140" si="12">C8+C74</f>
        <v>664.25</v>
      </c>
      <c r="D140" s="34">
        <f t="shared" si="12"/>
        <v>183.61716427512783</v>
      </c>
      <c r="E140" s="35">
        <f t="shared" si="7"/>
        <v>0.21656359865299035</v>
      </c>
      <c r="F140" s="35">
        <f t="shared" si="8"/>
        <v>8.3421436940898279E-4</v>
      </c>
    </row>
    <row r="141" spans="1:6" x14ac:dyDescent="0.35">
      <c r="A141" s="44" t="s">
        <v>24</v>
      </c>
      <c r="B141" s="34">
        <f t="shared" si="9"/>
        <v>1209.2311580957053</v>
      </c>
      <c r="C141" s="34">
        <f t="shared" ref="C141:D141" si="13">C9+C75</f>
        <v>977.33333333333337</v>
      </c>
      <c r="D141" s="34">
        <f t="shared" si="13"/>
        <v>231.89782476237184</v>
      </c>
      <c r="E141" s="35">
        <f t="shared" si="7"/>
        <v>0.19177294862924643</v>
      </c>
      <c r="F141" s="35">
        <f t="shared" si="8"/>
        <v>1.053564346313463E-3</v>
      </c>
    </row>
    <row r="142" spans="1:6" x14ac:dyDescent="0.35">
      <c r="A142" s="44" t="s">
        <v>25</v>
      </c>
      <c r="B142" s="34">
        <f t="shared" si="9"/>
        <v>38277.776576907097</v>
      </c>
      <c r="C142" s="34">
        <f t="shared" ref="C142:D142" si="14">C10+C76</f>
        <v>29763.833333333332</v>
      </c>
      <c r="D142" s="34">
        <f t="shared" si="14"/>
        <v>8513.9432435737672</v>
      </c>
      <c r="E142" s="35">
        <f t="shared" si="7"/>
        <v>0.22242522959680505</v>
      </c>
      <c r="F142" s="35">
        <f t="shared" si="8"/>
        <v>3.8680772694428517E-2</v>
      </c>
    </row>
    <row r="143" spans="1:6" x14ac:dyDescent="0.35">
      <c r="A143" s="44" t="s">
        <v>26</v>
      </c>
      <c r="B143" s="34">
        <f t="shared" si="9"/>
        <v>5578.4299706440943</v>
      </c>
      <c r="C143" s="34">
        <f t="shared" ref="C143:D143" si="15">C11+C77</f>
        <v>3805.1666666666665</v>
      </c>
      <c r="D143" s="34">
        <f t="shared" si="15"/>
        <v>1773.2633039774282</v>
      </c>
      <c r="E143" s="35">
        <f t="shared" si="7"/>
        <v>0.3178785631995098</v>
      </c>
      <c r="F143" s="35">
        <f t="shared" si="8"/>
        <v>8.0563368613355626E-3</v>
      </c>
    </row>
    <row r="144" spans="1:6" x14ac:dyDescent="0.35">
      <c r="A144" s="44" t="s">
        <v>27</v>
      </c>
      <c r="B144" s="34">
        <f t="shared" si="9"/>
        <v>3007.246497358351</v>
      </c>
      <c r="C144" s="34">
        <f t="shared" ref="C144:D144" si="16">C12+C78</f>
        <v>2493</v>
      </c>
      <c r="D144" s="34">
        <f t="shared" si="16"/>
        <v>514.24649735835078</v>
      </c>
      <c r="E144" s="35">
        <f t="shared" si="7"/>
        <v>0.17100244286927566</v>
      </c>
      <c r="F144" s="35">
        <f t="shared" si="8"/>
        <v>2.3363383222266905E-3</v>
      </c>
    </row>
    <row r="145" spans="1:6" x14ac:dyDescent="0.35">
      <c r="A145" s="44" t="s">
        <v>28</v>
      </c>
      <c r="B145" s="34">
        <f t="shared" si="9"/>
        <v>312.26229516290425</v>
      </c>
      <c r="C145" s="34">
        <f t="shared" ref="C145:D145" si="17">C13+C79</f>
        <v>246.75</v>
      </c>
      <c r="D145" s="34">
        <f t="shared" si="17"/>
        <v>65.512295162904238</v>
      </c>
      <c r="E145" s="35">
        <f t="shared" si="7"/>
        <v>0.20979892922623622</v>
      </c>
      <c r="F145" s="35">
        <f t="shared" si="8"/>
        <v>2.9763719646584366E-4</v>
      </c>
    </row>
    <row r="146" spans="1:6" x14ac:dyDescent="0.35">
      <c r="A146" s="44" t="s">
        <v>76</v>
      </c>
      <c r="B146" s="34">
        <f t="shared" si="9"/>
        <v>1045.6618906609476</v>
      </c>
      <c r="C146" s="34">
        <f t="shared" ref="C146:D146" si="18">C14+C80</f>
        <v>921.41666666666663</v>
      </c>
      <c r="D146" s="34">
        <f t="shared" si="18"/>
        <v>124.24522399428089</v>
      </c>
      <c r="E146" s="35">
        <f t="shared" si="7"/>
        <v>0.11881969220064748</v>
      </c>
      <c r="F146" s="35">
        <f t="shared" si="8"/>
        <v>5.6447419605698892E-4</v>
      </c>
    </row>
    <row r="147" spans="1:6" x14ac:dyDescent="0.35">
      <c r="A147" s="44" t="s">
        <v>29</v>
      </c>
      <c r="B147" s="34">
        <f t="shared" si="9"/>
        <v>1985.0295604335065</v>
      </c>
      <c r="C147" s="34">
        <f t="shared" ref="C147:D147" si="19">C15+C81</f>
        <v>1584.8333333333333</v>
      </c>
      <c r="D147" s="34">
        <f t="shared" si="19"/>
        <v>400.19622710017313</v>
      </c>
      <c r="E147" s="35">
        <f t="shared" si="7"/>
        <v>0.20160718765960095</v>
      </c>
      <c r="F147" s="35">
        <f t="shared" si="8"/>
        <v>1.8181821103063793E-3</v>
      </c>
    </row>
    <row r="148" spans="1:6" x14ac:dyDescent="0.35">
      <c r="A148" s="44" t="s">
        <v>30</v>
      </c>
      <c r="B148" s="34">
        <f t="shared" si="9"/>
        <v>1290.5701918969246</v>
      </c>
      <c r="C148" s="34">
        <f t="shared" ref="C148:D148" si="20">C16+C82</f>
        <v>1119.75</v>
      </c>
      <c r="D148" s="34">
        <f t="shared" si="20"/>
        <v>170.82019189692465</v>
      </c>
      <c r="E148" s="35">
        <f t="shared" si="7"/>
        <v>0.13236024895774731</v>
      </c>
      <c r="F148" s="35">
        <f t="shared" si="8"/>
        <v>7.760748251840697E-4</v>
      </c>
    </row>
    <row r="149" spans="1:6" x14ac:dyDescent="0.35">
      <c r="A149" s="44" t="s">
        <v>31</v>
      </c>
      <c r="B149" s="34">
        <f t="shared" si="9"/>
        <v>1038.1934067176423</v>
      </c>
      <c r="C149" s="34">
        <f t="shared" ref="C149:D149" si="21">C17+C83</f>
        <v>830.41666666666663</v>
      </c>
      <c r="D149" s="34">
        <f t="shared" si="21"/>
        <v>207.77674005097572</v>
      </c>
      <c r="E149" s="35">
        <f t="shared" si="7"/>
        <v>0.20013297975748442</v>
      </c>
      <c r="F149" s="35">
        <f t="shared" si="8"/>
        <v>9.439767946735337E-4</v>
      </c>
    </row>
    <row r="150" spans="1:6" x14ac:dyDescent="0.35">
      <c r="A150" s="44" t="s">
        <v>32</v>
      </c>
      <c r="B150" s="34">
        <f t="shared" si="9"/>
        <v>651.44923519530096</v>
      </c>
      <c r="C150" s="34">
        <f t="shared" ref="C150:D150" si="22">C18+C84</f>
        <v>528.58333333333326</v>
      </c>
      <c r="D150" s="34">
        <f t="shared" si="22"/>
        <v>122.86590186196769</v>
      </c>
      <c r="E150" s="35">
        <f t="shared" si="7"/>
        <v>0.18860395442038266</v>
      </c>
      <c r="F150" s="35">
        <f t="shared" si="8"/>
        <v>5.582076231722482E-4</v>
      </c>
    </row>
    <row r="151" spans="1:6" x14ac:dyDescent="0.35">
      <c r="A151" s="44" t="s">
        <v>33</v>
      </c>
      <c r="B151" s="34">
        <f t="shared" si="9"/>
        <v>6647.2420877200157</v>
      </c>
      <c r="C151" s="34">
        <f t="shared" ref="C151:D151" si="23">C19+C85</f>
        <v>5075.083333333333</v>
      </c>
      <c r="D151" s="34">
        <f t="shared" si="23"/>
        <v>1572.1587543866824</v>
      </c>
      <c r="E151" s="35">
        <f t="shared" si="7"/>
        <v>0.23651293779281149</v>
      </c>
      <c r="F151" s="35">
        <f t="shared" si="8"/>
        <v>7.1426733392764416E-3</v>
      </c>
    </row>
    <row r="152" spans="1:6" x14ac:dyDescent="0.35">
      <c r="A152" s="44" t="s">
        <v>34</v>
      </c>
      <c r="B152" s="34">
        <f t="shared" si="9"/>
        <v>133734.91981224867</v>
      </c>
      <c r="C152" s="34">
        <f t="shared" ref="C152:D152" si="24">C20+C86</f>
        <v>106022.66666666667</v>
      </c>
      <c r="D152" s="34">
        <f t="shared" si="24"/>
        <v>27712.253145581999</v>
      </c>
      <c r="E152" s="35">
        <f t="shared" si="7"/>
        <v>0.20721777965311836</v>
      </c>
      <c r="F152" s="35">
        <f t="shared" si="8"/>
        <v>0.12590304329122715</v>
      </c>
    </row>
    <row r="153" spans="1:6" x14ac:dyDescent="0.35">
      <c r="A153" s="44" t="s">
        <v>35</v>
      </c>
      <c r="B153" s="34">
        <f t="shared" si="9"/>
        <v>455.15990555961332</v>
      </c>
      <c r="C153" s="34">
        <f t="shared" ref="C153:D153" si="25">C21+C87</f>
        <v>350.58333333333331</v>
      </c>
      <c r="D153" s="34">
        <f t="shared" si="25"/>
        <v>104.57657222628004</v>
      </c>
      <c r="E153" s="35">
        <f t="shared" si="7"/>
        <v>0.22975787398871275</v>
      </c>
      <c r="F153" s="35">
        <f t="shared" si="8"/>
        <v>4.7511505582333128E-4</v>
      </c>
    </row>
    <row r="154" spans="1:6" x14ac:dyDescent="0.35">
      <c r="A154" s="44" t="s">
        <v>36</v>
      </c>
      <c r="B154" s="34">
        <f t="shared" si="9"/>
        <v>22628.858065063789</v>
      </c>
      <c r="C154" s="34">
        <f t="shared" ref="C154:D154" si="26">C22+C88</f>
        <v>15160.166666666666</v>
      </c>
      <c r="D154" s="34">
        <f t="shared" si="26"/>
        <v>7468.6913983971244</v>
      </c>
      <c r="E154" s="35">
        <f t="shared" si="7"/>
        <v>0.33005162597788695</v>
      </c>
      <c r="F154" s="35">
        <f t="shared" si="8"/>
        <v>3.3931956796198669E-2</v>
      </c>
    </row>
    <row r="155" spans="1:6" x14ac:dyDescent="0.35">
      <c r="A155" s="44" t="s">
        <v>37</v>
      </c>
      <c r="B155" s="34">
        <f t="shared" si="9"/>
        <v>5429.5056314622434</v>
      </c>
      <c r="C155" s="34">
        <f t="shared" ref="C155:D155" si="27">C23+C89</f>
        <v>3131.0833333333335</v>
      </c>
      <c r="D155" s="34">
        <f t="shared" si="27"/>
        <v>2298.4222981289099</v>
      </c>
      <c r="E155" s="35">
        <f t="shared" si="7"/>
        <v>0.42332073196688297</v>
      </c>
      <c r="F155" s="35">
        <f t="shared" si="8"/>
        <v>1.0442253128341527E-2</v>
      </c>
    </row>
    <row r="156" spans="1:6" x14ac:dyDescent="0.35">
      <c r="A156" s="44" t="s">
        <v>77</v>
      </c>
      <c r="B156" s="34">
        <f t="shared" si="9"/>
        <v>123735.27482098539</v>
      </c>
      <c r="C156" s="34">
        <f t="shared" ref="C156:D156" si="28">C24+C90</f>
        <v>93315.25</v>
      </c>
      <c r="D156" s="34">
        <f t="shared" si="28"/>
        <v>30420.024820985389</v>
      </c>
      <c r="E156" s="35">
        <f t="shared" si="7"/>
        <v>0.24584763613283042</v>
      </c>
      <c r="F156" s="35">
        <f t="shared" si="8"/>
        <v>0.13820506336444599</v>
      </c>
    </row>
    <row r="157" spans="1:6" x14ac:dyDescent="0.35">
      <c r="A157" s="44" t="s">
        <v>38</v>
      </c>
      <c r="B157" s="34">
        <f t="shared" si="9"/>
        <v>2378.0641380925435</v>
      </c>
      <c r="C157" s="34">
        <f t="shared" ref="C157:D157" si="29">C25+C91</f>
        <v>1605.9166666666667</v>
      </c>
      <c r="D157" s="34">
        <f t="shared" si="29"/>
        <v>772.1474714258768</v>
      </c>
      <c r="E157" s="35">
        <f t="shared" si="7"/>
        <v>0.32469581415294374</v>
      </c>
      <c r="F157" s="35">
        <f t="shared" si="8"/>
        <v>3.5080408659460545E-3</v>
      </c>
    </row>
    <row r="158" spans="1:6" x14ac:dyDescent="0.35">
      <c r="A158" s="44" t="s">
        <v>39</v>
      </c>
      <c r="B158" s="34">
        <f t="shared" si="9"/>
        <v>8934.7402245479298</v>
      </c>
      <c r="C158" s="34">
        <f t="shared" ref="C158:D158" si="30">C26+C92</f>
        <v>7582.666666666667</v>
      </c>
      <c r="D158" s="34">
        <f t="shared" si="30"/>
        <v>1352.0735578812632</v>
      </c>
      <c r="E158" s="35">
        <f t="shared" si="7"/>
        <v>0.15132768540561278</v>
      </c>
      <c r="F158" s="35">
        <f t="shared" si="8"/>
        <v>6.1427764388759928E-3</v>
      </c>
    </row>
    <row r="159" spans="1:6" x14ac:dyDescent="0.35">
      <c r="A159" s="44" t="s">
        <v>40</v>
      </c>
      <c r="B159" s="34">
        <f t="shared" si="9"/>
        <v>8281.5884219013697</v>
      </c>
      <c r="C159" s="34">
        <f t="shared" ref="C159:D159" si="31">C27+C93</f>
        <v>5685.333333333333</v>
      </c>
      <c r="D159" s="34">
        <f t="shared" si="31"/>
        <v>2596.2550885680366</v>
      </c>
      <c r="E159" s="35">
        <f t="shared" si="7"/>
        <v>0.31349723703994004</v>
      </c>
      <c r="F159" s="35">
        <f t="shared" si="8"/>
        <v>1.1795374959006618E-2</v>
      </c>
    </row>
    <row r="160" spans="1:6" x14ac:dyDescent="0.35">
      <c r="A160" s="44" t="s">
        <v>41</v>
      </c>
      <c r="B160" s="34">
        <f t="shared" si="9"/>
        <v>729.30247913947505</v>
      </c>
      <c r="C160" s="34">
        <f t="shared" ref="C160:D160" si="32">C28+C94</f>
        <v>654.91666666666663</v>
      </c>
      <c r="D160" s="34">
        <f t="shared" si="32"/>
        <v>74.385812472808368</v>
      </c>
      <c r="E160" s="35">
        <f t="shared" si="7"/>
        <v>0.10199583108585936</v>
      </c>
      <c r="F160" s="35">
        <f t="shared" si="8"/>
        <v>3.3795159559265816E-4</v>
      </c>
    </row>
    <row r="161" spans="1:6" x14ac:dyDescent="0.35">
      <c r="A161" s="44" t="s">
        <v>42</v>
      </c>
      <c r="B161" s="34">
        <f t="shared" si="9"/>
        <v>1774.8408609906203</v>
      </c>
      <c r="C161" s="34">
        <f t="shared" ref="C161:D161" si="33">C29+C95</f>
        <v>1121.25</v>
      </c>
      <c r="D161" s="34">
        <f t="shared" si="33"/>
        <v>653.59086099062029</v>
      </c>
      <c r="E161" s="35">
        <f t="shared" si="7"/>
        <v>0.3682532194045956</v>
      </c>
      <c r="F161" s="35">
        <f t="shared" si="8"/>
        <v>2.9694113298460311E-3</v>
      </c>
    </row>
    <row r="162" spans="1:6" x14ac:dyDescent="0.35">
      <c r="A162" s="44" t="s">
        <v>43</v>
      </c>
      <c r="B162" s="34">
        <f t="shared" si="9"/>
        <v>3121.5035817807725</v>
      </c>
      <c r="C162" s="34">
        <f t="shared" ref="C162:D162" si="34">C30+C96</f>
        <v>2345.083333333333</v>
      </c>
      <c r="D162" s="34">
        <f t="shared" si="34"/>
        <v>776.42024844743946</v>
      </c>
      <c r="E162" s="35">
        <f t="shared" si="7"/>
        <v>0.24873277512130965</v>
      </c>
      <c r="F162" s="35">
        <f t="shared" si="8"/>
        <v>3.527453059804616E-3</v>
      </c>
    </row>
    <row r="163" spans="1:6" x14ac:dyDescent="0.35">
      <c r="A163" s="44" t="s">
        <v>44</v>
      </c>
      <c r="B163" s="34">
        <f t="shared" si="9"/>
        <v>143.62890038117931</v>
      </c>
      <c r="C163" s="34">
        <f t="shared" ref="C163:D163" si="35">C31+C97</f>
        <v>100.91666666666667</v>
      </c>
      <c r="D163" s="34">
        <f t="shared" si="35"/>
        <v>42.712233714512635</v>
      </c>
      <c r="E163" s="35">
        <f t="shared" si="7"/>
        <v>0.29737910407416523</v>
      </c>
      <c r="F163" s="35">
        <f t="shared" si="8"/>
        <v>1.9405135274179664E-4</v>
      </c>
    </row>
    <row r="164" spans="1:6" x14ac:dyDescent="0.35">
      <c r="A164" s="44" t="s">
        <v>45</v>
      </c>
      <c r="B164" s="34">
        <f t="shared" si="9"/>
        <v>1872.4511713424988</v>
      </c>
      <c r="C164" s="34">
        <f t="shared" ref="C164:D164" si="36">C32+C98</f>
        <v>1678.6666666666667</v>
      </c>
      <c r="D164" s="34">
        <f t="shared" si="36"/>
        <v>193.78450467583198</v>
      </c>
      <c r="E164" s="35">
        <f t="shared" si="7"/>
        <v>0.10349242086611718</v>
      </c>
      <c r="F164" s="35">
        <f t="shared" si="8"/>
        <v>8.8040689990809805E-4</v>
      </c>
    </row>
    <row r="165" spans="1:6" x14ac:dyDescent="0.35">
      <c r="A165" s="44" t="s">
        <v>46</v>
      </c>
      <c r="B165" s="34">
        <f t="shared" si="9"/>
        <v>224.38285119052244</v>
      </c>
      <c r="C165" s="34">
        <f t="shared" ref="C165:D165" si="37">C33+C99</f>
        <v>163</v>
      </c>
      <c r="D165" s="34">
        <f t="shared" si="37"/>
        <v>61.382851190522459</v>
      </c>
      <c r="E165" s="35">
        <f t="shared" si="7"/>
        <v>0.27356302348793388</v>
      </c>
      <c r="F165" s="35">
        <f t="shared" si="8"/>
        <v>2.7887619711684753E-4</v>
      </c>
    </row>
    <row r="166" spans="1:6" x14ac:dyDescent="0.35">
      <c r="A166" s="44" t="s">
        <v>47</v>
      </c>
      <c r="B166" s="34">
        <f t="shared" si="9"/>
        <v>70659.075891349785</v>
      </c>
      <c r="C166" s="34">
        <f t="shared" ref="C166:D166" si="38">C34+C100</f>
        <v>51203.833333333336</v>
      </c>
      <c r="D166" s="34">
        <f t="shared" si="38"/>
        <v>19455.242558016456</v>
      </c>
      <c r="E166" s="35">
        <f t="shared" si="7"/>
        <v>0.27533961225210707</v>
      </c>
      <c r="F166" s="35">
        <f t="shared" si="8"/>
        <v>8.8389573852235684E-2</v>
      </c>
    </row>
    <row r="167" spans="1:6" x14ac:dyDescent="0.35">
      <c r="A167" s="44" t="s">
        <v>48</v>
      </c>
      <c r="B167" s="34">
        <f t="shared" si="9"/>
        <v>254.21687834299573</v>
      </c>
      <c r="C167" s="34">
        <f t="shared" ref="C167:D167" si="39">C35+C101</f>
        <v>204.33333333333334</v>
      </c>
      <c r="D167" s="34">
        <f t="shared" si="39"/>
        <v>49.883545009662384</v>
      </c>
      <c r="E167" s="35">
        <f t="shared" si="7"/>
        <v>0.19622436297230536</v>
      </c>
      <c r="F167" s="35">
        <f t="shared" si="8"/>
        <v>2.2663224436778297E-4</v>
      </c>
    </row>
    <row r="168" spans="1:6" x14ac:dyDescent="0.35">
      <c r="A168" s="44" t="s">
        <v>78</v>
      </c>
      <c r="B168" s="34">
        <f t="shared" si="9"/>
        <v>1242.3407848568727</v>
      </c>
      <c r="C168" s="34">
        <f t="shared" ref="C168:D168" si="40">C36+C102</f>
        <v>947.25</v>
      </c>
      <c r="D168" s="34">
        <f t="shared" si="40"/>
        <v>295.09078485687257</v>
      </c>
      <c r="E168" s="35">
        <f t="shared" si="7"/>
        <v>0.23752805063939789</v>
      </c>
      <c r="F168" s="35">
        <f t="shared" si="8"/>
        <v>1.3406642781985442E-3</v>
      </c>
    </row>
    <row r="169" spans="1:6" x14ac:dyDescent="0.35">
      <c r="A169" s="44" t="s">
        <v>79</v>
      </c>
      <c r="B169" s="34">
        <f t="shared" si="9"/>
        <v>10003.520231910785</v>
      </c>
      <c r="C169" s="34">
        <f t="shared" ref="C169:D169" si="41">C37+C103</f>
        <v>7402.583333333333</v>
      </c>
      <c r="D169" s="34">
        <f t="shared" si="41"/>
        <v>2600.9368985774508</v>
      </c>
      <c r="E169" s="35">
        <f t="shared" si="7"/>
        <v>0.26000216306661506</v>
      </c>
      <c r="F169" s="35">
        <f t="shared" si="8"/>
        <v>1.1816645482381241E-2</v>
      </c>
    </row>
    <row r="170" spans="1:6" x14ac:dyDescent="0.35">
      <c r="A170" s="44" t="s">
        <v>49</v>
      </c>
      <c r="B170" s="34">
        <f t="shared" si="9"/>
        <v>1018.3310205901255</v>
      </c>
      <c r="C170" s="34">
        <f t="shared" ref="C170:D170" si="42">C38+C104</f>
        <v>807.25</v>
      </c>
      <c r="D170" s="34">
        <f t="shared" si="42"/>
        <v>211.08102059012549</v>
      </c>
      <c r="E170" s="35">
        <f t="shared" si="7"/>
        <v>0.20728134204121906</v>
      </c>
      <c r="F170" s="35">
        <f t="shared" si="8"/>
        <v>9.5898888963316913E-4</v>
      </c>
    </row>
    <row r="171" spans="1:6" x14ac:dyDescent="0.35">
      <c r="A171" s="44" t="s">
        <v>50</v>
      </c>
      <c r="B171" s="34">
        <f t="shared" si="9"/>
        <v>50404.912776668338</v>
      </c>
      <c r="C171" s="34">
        <f t="shared" ref="C171:D171" si="43">C39+C105</f>
        <v>35915.083333333336</v>
      </c>
      <c r="D171" s="34">
        <f t="shared" si="43"/>
        <v>14489.829443334998</v>
      </c>
      <c r="E171" s="35">
        <f t="shared" si="7"/>
        <v>0.28746859472876857</v>
      </c>
      <c r="F171" s="35">
        <f t="shared" si="8"/>
        <v>6.5830577329925394E-2</v>
      </c>
    </row>
    <row r="172" spans="1:6" x14ac:dyDescent="0.35">
      <c r="A172" s="44" t="s">
        <v>80</v>
      </c>
      <c r="B172" s="34">
        <f t="shared" si="9"/>
        <v>4166.5100404121104</v>
      </c>
      <c r="C172" s="34">
        <f t="shared" ref="C172:D172" si="44">C40+C106</f>
        <v>3414.8333333333335</v>
      </c>
      <c r="D172" s="34">
        <f t="shared" si="44"/>
        <v>751.6767070787771</v>
      </c>
      <c r="E172" s="35">
        <f t="shared" si="7"/>
        <v>0.18040919133472882</v>
      </c>
      <c r="F172" s="35">
        <f t="shared" si="8"/>
        <v>3.4150375465747357E-3</v>
      </c>
    </row>
    <row r="173" spans="1:6" x14ac:dyDescent="0.35">
      <c r="A173" s="44" t="s">
        <v>51</v>
      </c>
      <c r="B173" s="34">
        <f t="shared" si="9"/>
        <v>910.65725362505316</v>
      </c>
      <c r="C173" s="34">
        <f t="shared" ref="C173:D173" si="45">C41+C107</f>
        <v>715.58333333333337</v>
      </c>
      <c r="D173" s="34">
        <f t="shared" si="45"/>
        <v>195.07392029171979</v>
      </c>
      <c r="E173" s="35">
        <f t="shared" si="7"/>
        <v>0.21421222915118621</v>
      </c>
      <c r="F173" s="35">
        <f t="shared" si="8"/>
        <v>8.8626500712351175E-4</v>
      </c>
    </row>
    <row r="174" spans="1:6" x14ac:dyDescent="0.35">
      <c r="A174" s="44" t="s">
        <v>52</v>
      </c>
      <c r="B174" s="34">
        <f t="shared" si="9"/>
        <v>3444.220975410889</v>
      </c>
      <c r="C174" s="34">
        <f t="shared" ref="C174:D174" si="46">C42+C108</f>
        <v>2633.9166666666665</v>
      </c>
      <c r="D174" s="34">
        <f t="shared" si="46"/>
        <v>810.30430874422257</v>
      </c>
      <c r="E174" s="35">
        <f t="shared" si="7"/>
        <v>0.2352649015638594</v>
      </c>
      <c r="F174" s="35">
        <f t="shared" si="8"/>
        <v>3.681396020992835E-3</v>
      </c>
    </row>
    <row r="175" spans="1:6" x14ac:dyDescent="0.35">
      <c r="A175" s="44" t="s">
        <v>53</v>
      </c>
      <c r="B175" s="34">
        <f t="shared" si="9"/>
        <v>30008.460602598017</v>
      </c>
      <c r="C175" s="34">
        <f t="shared" ref="C175:D175" si="47">C43+C109</f>
        <v>22438.333333333332</v>
      </c>
      <c r="D175" s="34">
        <f t="shared" si="47"/>
        <v>7570.1272692646871</v>
      </c>
      <c r="E175" s="35">
        <f t="shared" si="7"/>
        <v>0.25226643144131472</v>
      </c>
      <c r="F175" s="35">
        <f t="shared" si="8"/>
        <v>3.4392802934332264E-2</v>
      </c>
    </row>
    <row r="176" spans="1:6" x14ac:dyDescent="0.35">
      <c r="A176" s="44" t="s">
        <v>54</v>
      </c>
      <c r="B176" s="34">
        <f t="shared" si="9"/>
        <v>153.5130467169723</v>
      </c>
      <c r="C176" s="34">
        <f t="shared" ref="C176:D176" si="48">C44+C110</f>
        <v>119</v>
      </c>
      <c r="D176" s="34">
        <f t="shared" si="48"/>
        <v>34.513046716972291</v>
      </c>
      <c r="E176" s="35">
        <f t="shared" si="7"/>
        <v>0.22482158653656995</v>
      </c>
      <c r="F176" s="35">
        <f t="shared" si="8"/>
        <v>1.5680058897022067E-4</v>
      </c>
    </row>
    <row r="177" spans="1:6" x14ac:dyDescent="0.35">
      <c r="A177" s="44" t="s">
        <v>55</v>
      </c>
      <c r="B177" s="34">
        <f t="shared" si="9"/>
        <v>2445.7309498329355</v>
      </c>
      <c r="C177" s="34">
        <f t="shared" ref="C177:D177" si="49">C45+C111</f>
        <v>1810.5833333333333</v>
      </c>
      <c r="D177" s="34">
        <f t="shared" si="49"/>
        <v>635.14761649960224</v>
      </c>
      <c r="E177" s="35">
        <f t="shared" si="7"/>
        <v>0.25969643821328275</v>
      </c>
      <c r="F177" s="35">
        <f t="shared" si="8"/>
        <v>2.8856194924452702E-3</v>
      </c>
    </row>
    <row r="178" spans="1:6" x14ac:dyDescent="0.35">
      <c r="A178" s="44" t="s">
        <v>56</v>
      </c>
      <c r="B178" s="34">
        <f t="shared" si="9"/>
        <v>6312.6970793595256</v>
      </c>
      <c r="C178" s="34">
        <f t="shared" ref="C178:D178" si="50">C46+C112</f>
        <v>5018.916666666667</v>
      </c>
      <c r="D178" s="34">
        <f t="shared" si="50"/>
        <v>1293.7804126928588</v>
      </c>
      <c r="E178" s="35">
        <f t="shared" si="7"/>
        <v>0.20494891429577725</v>
      </c>
      <c r="F178" s="35">
        <f t="shared" si="8"/>
        <v>5.8779374759926183E-3</v>
      </c>
    </row>
    <row r="179" spans="1:6" x14ac:dyDescent="0.35">
      <c r="A179" s="44" t="s">
        <v>57</v>
      </c>
      <c r="B179" s="34">
        <f>C179+D179</f>
        <v>7933.5502954918811</v>
      </c>
      <c r="C179" s="34">
        <f t="shared" ref="C179:D179" si="51">C47+C113</f>
        <v>5837</v>
      </c>
      <c r="D179" s="34">
        <f t="shared" si="51"/>
        <v>2096.5502954918816</v>
      </c>
      <c r="E179" s="35">
        <f t="shared" si="7"/>
        <v>0.26426381851807434</v>
      </c>
      <c r="F179" s="35">
        <f t="shared" si="8"/>
        <v>9.5251028932532462E-3</v>
      </c>
    </row>
    <row r="180" spans="1:6" x14ac:dyDescent="0.35">
      <c r="A180" s="44" t="s">
        <v>58</v>
      </c>
      <c r="B180" s="34">
        <f t="shared" si="9"/>
        <v>4581.5216337103602</v>
      </c>
      <c r="C180" s="34">
        <f t="shared" ref="C180:D180" si="52">C48+C114</f>
        <v>3576.75</v>
      </c>
      <c r="D180" s="34">
        <f t="shared" si="52"/>
        <v>1004.77163371036</v>
      </c>
      <c r="E180" s="35">
        <f t="shared" si="7"/>
        <v>0.2193095905773651</v>
      </c>
      <c r="F180" s="35">
        <f t="shared" si="8"/>
        <v>4.5649051281490714E-3</v>
      </c>
    </row>
    <row r="181" spans="1:6" x14ac:dyDescent="0.35">
      <c r="A181" s="44" t="s">
        <v>59</v>
      </c>
      <c r="B181" s="34">
        <f t="shared" si="9"/>
        <v>4786.1355562649424</v>
      </c>
      <c r="C181" s="34">
        <f t="shared" ref="C181:D181" si="53">C49+C115</f>
        <v>3873.3333333333335</v>
      </c>
      <c r="D181" s="34">
        <f t="shared" si="53"/>
        <v>912.80222293160864</v>
      </c>
      <c r="E181" s="35">
        <f t="shared" si="7"/>
        <v>0.19071800457819699</v>
      </c>
      <c r="F181" s="35">
        <f t="shared" si="8"/>
        <v>4.147067262497508E-3</v>
      </c>
    </row>
    <row r="182" spans="1:6" x14ac:dyDescent="0.35">
      <c r="A182" s="44" t="s">
        <v>60</v>
      </c>
      <c r="B182" s="34">
        <f t="shared" si="9"/>
        <v>702.40306176636909</v>
      </c>
      <c r="C182" s="34">
        <f t="shared" ref="C182:D182" si="54">C50+C116</f>
        <v>477.08333333333331</v>
      </c>
      <c r="D182" s="34">
        <f t="shared" si="54"/>
        <v>225.31972843303578</v>
      </c>
      <c r="E182" s="35">
        <f t="shared" si="7"/>
        <v>0.32078409206590397</v>
      </c>
      <c r="F182" s="35">
        <f t="shared" si="8"/>
        <v>1.0236785646494668E-3</v>
      </c>
    </row>
    <row r="183" spans="1:6" x14ac:dyDescent="0.35">
      <c r="A183" s="44" t="s">
        <v>61</v>
      </c>
      <c r="B183" s="34">
        <f t="shared" si="9"/>
        <v>2459.7921595554362</v>
      </c>
      <c r="C183" s="34">
        <f t="shared" ref="C183:D183" si="55">C51+C117</f>
        <v>1991.8333333333333</v>
      </c>
      <c r="D183" s="34">
        <f t="shared" si="55"/>
        <v>467.95882622210303</v>
      </c>
      <c r="E183" s="35">
        <f>D183/B183</f>
        <v>0.1902432383989216</v>
      </c>
      <c r="F183" s="35">
        <f>D183/$D$200</f>
        <v>2.1260429473864756E-3</v>
      </c>
    </row>
    <row r="184" spans="1:6" x14ac:dyDescent="0.35">
      <c r="A184" s="44" t="s">
        <v>62</v>
      </c>
      <c r="B184" s="34">
        <f t="shared" si="9"/>
        <v>590.91645703356244</v>
      </c>
      <c r="C184" s="34">
        <f t="shared" ref="C184:D184" si="56">C52+C118</f>
        <v>432.41666666666669</v>
      </c>
      <c r="D184" s="34">
        <f t="shared" si="56"/>
        <v>158.49979036689578</v>
      </c>
      <c r="E184" s="35">
        <f t="shared" si="7"/>
        <v>0.26822707081568625</v>
      </c>
      <c r="F184" s="35">
        <f t="shared" si="8"/>
        <v>7.2010045027302708E-4</v>
      </c>
    </row>
    <row r="185" spans="1:6" x14ac:dyDescent="0.35">
      <c r="A185" s="44" t="s">
        <v>63</v>
      </c>
      <c r="B185" s="34">
        <f t="shared" si="9"/>
        <v>1997.1716634732754</v>
      </c>
      <c r="C185" s="34">
        <f t="shared" ref="C185:D185" si="57">C53+C119</f>
        <v>1242.0833333333335</v>
      </c>
      <c r="D185" s="34">
        <f t="shared" si="57"/>
        <v>755.08833013994195</v>
      </c>
      <c r="E185" s="35">
        <f t="shared" si="7"/>
        <v>0.37807883215545429</v>
      </c>
      <c r="F185" s="35">
        <f t="shared" si="8"/>
        <v>3.4305373229266151E-3</v>
      </c>
    </row>
    <row r="186" spans="1:6" x14ac:dyDescent="0.35">
      <c r="A186" s="44" t="s">
        <v>64</v>
      </c>
      <c r="B186" s="34">
        <f t="shared" si="9"/>
        <v>2905.6393951470777</v>
      </c>
      <c r="C186" s="34">
        <f t="shared" ref="C186:D186" si="58">C54+C120</f>
        <v>2297.25</v>
      </c>
      <c r="D186" s="34">
        <f t="shared" si="58"/>
        <v>608.38939514707761</v>
      </c>
      <c r="E186" s="35">
        <f t="shared" si="7"/>
        <v>0.20938227784328417</v>
      </c>
      <c r="F186" s="35">
        <f t="shared" si="8"/>
        <v>2.7640508316927525E-3</v>
      </c>
    </row>
    <row r="187" spans="1:6" x14ac:dyDescent="0.35">
      <c r="A187" s="44" t="s">
        <v>65</v>
      </c>
      <c r="B187" s="34">
        <f t="shared" si="9"/>
        <v>44691.606359260644</v>
      </c>
      <c r="C187" s="34">
        <f t="shared" ref="C187:D187" si="59">C55+C121</f>
        <v>36462.833333333336</v>
      </c>
      <c r="D187" s="34">
        <f t="shared" si="59"/>
        <v>8228.7730259273103</v>
      </c>
      <c r="E187" s="35">
        <f t="shared" si="7"/>
        <v>0.18412345619844137</v>
      </c>
      <c r="F187" s="35">
        <f t="shared" si="8"/>
        <v>3.7385179800227694E-2</v>
      </c>
    </row>
    <row r="188" spans="1:6" x14ac:dyDescent="0.35">
      <c r="A188" s="44" t="s">
        <v>81</v>
      </c>
      <c r="B188" s="34">
        <f t="shared" si="9"/>
        <v>954.83178167836274</v>
      </c>
      <c r="C188" s="34">
        <f t="shared" ref="C188:D188" si="60">C56+C122</f>
        <v>647.91666666666663</v>
      </c>
      <c r="D188" s="34">
        <f t="shared" si="60"/>
        <v>306.91511501169612</v>
      </c>
      <c r="E188" s="35">
        <f t="shared" si="7"/>
        <v>0.32143370266981874</v>
      </c>
      <c r="F188" s="35">
        <f t="shared" si="8"/>
        <v>1.3943848884842456E-3</v>
      </c>
    </row>
    <row r="189" spans="1:6" x14ac:dyDescent="0.35">
      <c r="A189" s="44" t="s">
        <v>82</v>
      </c>
      <c r="B189" s="34">
        <f t="shared" si="9"/>
        <v>2766.308041801632</v>
      </c>
      <c r="C189" s="34">
        <f t="shared" ref="C189:D189" si="61">C57+C123</f>
        <v>2185.5</v>
      </c>
      <c r="D189" s="34">
        <f t="shared" si="61"/>
        <v>580.80804180163204</v>
      </c>
      <c r="E189" s="35">
        <f t="shared" si="7"/>
        <v>0.20995783297631787</v>
      </c>
      <c r="F189" s="35">
        <f t="shared" si="8"/>
        <v>2.6387424958443598E-3</v>
      </c>
    </row>
    <row r="190" spans="1:6" x14ac:dyDescent="0.35">
      <c r="A190" s="44" t="s">
        <v>66</v>
      </c>
      <c r="B190" s="34">
        <f t="shared" si="9"/>
        <v>3327.8150223237271</v>
      </c>
      <c r="C190" s="34">
        <f t="shared" ref="C190:D190" si="62">C58+C124</f>
        <v>2245.416666666667</v>
      </c>
      <c r="D190" s="34">
        <f t="shared" si="62"/>
        <v>1082.3983556570604</v>
      </c>
      <c r="E190" s="35">
        <f t="shared" si="7"/>
        <v>0.32525796908665</v>
      </c>
      <c r="F190" s="35">
        <f t="shared" si="8"/>
        <v>4.9175809095973796E-3</v>
      </c>
    </row>
    <row r="191" spans="1:6" x14ac:dyDescent="0.35">
      <c r="A191" s="44" t="s">
        <v>67</v>
      </c>
      <c r="B191" s="34">
        <f t="shared" si="9"/>
        <v>1441.3254063866107</v>
      </c>
      <c r="C191" s="34">
        <f t="shared" ref="C191:D191" si="63">C59+C125</f>
        <v>1145.25</v>
      </c>
      <c r="D191" s="34">
        <f t="shared" si="63"/>
        <v>296.07540638661061</v>
      </c>
      <c r="E191" s="35">
        <f t="shared" si="7"/>
        <v>0.2054188492582455</v>
      </c>
      <c r="F191" s="35">
        <f t="shared" si="8"/>
        <v>1.345137636840039E-3</v>
      </c>
    </row>
    <row r="192" spans="1:6" x14ac:dyDescent="0.35">
      <c r="A192" s="44" t="s">
        <v>68</v>
      </c>
      <c r="B192" s="34">
        <f t="shared" si="9"/>
        <v>176.1661937917489</v>
      </c>
      <c r="C192" s="34">
        <f t="shared" ref="C192:D192" si="64">C60+C126</f>
        <v>140.75</v>
      </c>
      <c r="D192" s="34">
        <f t="shared" si="64"/>
        <v>35.416193791748903</v>
      </c>
      <c r="E192" s="35">
        <f t="shared" si="7"/>
        <v>0.20103853656289697</v>
      </c>
      <c r="F192" s="35">
        <f t="shared" si="8"/>
        <v>1.6090379070761072E-4</v>
      </c>
    </row>
    <row r="193" spans="1:6" x14ac:dyDescent="0.35">
      <c r="A193" s="44" t="s">
        <v>69</v>
      </c>
      <c r="B193" s="34">
        <f t="shared" si="9"/>
        <v>1186.5389723937581</v>
      </c>
      <c r="C193" s="34">
        <f t="shared" ref="C193:D193" si="65">C61+C127</f>
        <v>812.75</v>
      </c>
      <c r="D193" s="34">
        <f t="shared" si="65"/>
        <v>373.788972393758</v>
      </c>
      <c r="E193" s="35">
        <f t="shared" si="7"/>
        <v>0.31502460609419791</v>
      </c>
      <c r="F193" s="35">
        <f t="shared" si="8"/>
        <v>1.6982079705264712E-3</v>
      </c>
    </row>
    <row r="194" spans="1:6" x14ac:dyDescent="0.35">
      <c r="A194" s="44" t="s">
        <v>70</v>
      </c>
      <c r="B194" s="34">
        <f t="shared" si="9"/>
        <v>463.13766350356707</v>
      </c>
      <c r="C194" s="34">
        <f t="shared" ref="C194:D194" si="66">C62+C128</f>
        <v>378.25</v>
      </c>
      <c r="D194" s="34">
        <f t="shared" si="66"/>
        <v>84.887663503567097</v>
      </c>
      <c r="E194" s="35">
        <f t="shared" si="7"/>
        <v>0.1832881887890625</v>
      </c>
      <c r="F194" s="35">
        <f t="shared" si="8"/>
        <v>3.8566388365590529E-4</v>
      </c>
    </row>
    <row r="195" spans="1:6" x14ac:dyDescent="0.35">
      <c r="A195" s="44" t="s">
        <v>71</v>
      </c>
      <c r="B195" s="34">
        <f t="shared" si="9"/>
        <v>3673.8435219231128</v>
      </c>
      <c r="C195" s="34">
        <f t="shared" ref="C195:D195" si="67">C63+C129</f>
        <v>2441.166666666667</v>
      </c>
      <c r="D195" s="34">
        <f t="shared" si="67"/>
        <v>1232.6768552564458</v>
      </c>
      <c r="E195" s="35">
        <f t="shared" si="7"/>
        <v>0.33552786010090813</v>
      </c>
      <c r="F195" s="35">
        <f t="shared" si="8"/>
        <v>5.6003301736650135E-3</v>
      </c>
    </row>
    <row r="196" spans="1:6" x14ac:dyDescent="0.35">
      <c r="A196" s="44" t="s">
        <v>72</v>
      </c>
      <c r="B196" s="34">
        <f t="shared" si="9"/>
        <v>3903.4596606255291</v>
      </c>
      <c r="C196" s="34">
        <f t="shared" ref="C196:D196" si="68">C64+C130</f>
        <v>3162.5833333333335</v>
      </c>
      <c r="D196" s="34">
        <f t="shared" si="68"/>
        <v>740.87632729219558</v>
      </c>
      <c r="E196" s="35">
        <f t="shared" si="7"/>
        <v>0.18979991897071896</v>
      </c>
      <c r="F196" s="35">
        <f t="shared" si="8"/>
        <v>3.3659689747524385E-3</v>
      </c>
    </row>
    <row r="197" spans="1:6" x14ac:dyDescent="0.35">
      <c r="A197" s="44" t="s">
        <v>73</v>
      </c>
      <c r="B197" s="34">
        <f t="shared" si="9"/>
        <v>752.52352337375874</v>
      </c>
      <c r="C197" s="34">
        <f t="shared" ref="C197:D197" si="69">C65+C131</f>
        <v>580.75</v>
      </c>
      <c r="D197" s="34">
        <f t="shared" si="69"/>
        <v>171.77352337375874</v>
      </c>
      <c r="E197" s="35">
        <f t="shared" si="7"/>
        <v>0.22826332737567237</v>
      </c>
      <c r="F197" s="35">
        <f t="shared" si="8"/>
        <v>7.8040602602754447E-4</v>
      </c>
    </row>
    <row r="198" spans="1:6" x14ac:dyDescent="0.35">
      <c r="A198" s="44" t="s">
        <v>74</v>
      </c>
      <c r="B198" s="34">
        <f t="shared" si="9"/>
        <v>42540.88938700749</v>
      </c>
      <c r="C198" s="34">
        <f t="shared" ref="C198:D198" si="70">C66+C132</f>
        <v>29510.583333333332</v>
      </c>
      <c r="D198" s="34">
        <f t="shared" si="70"/>
        <v>13030.306053674156</v>
      </c>
      <c r="E198" s="35">
        <f t="shared" si="7"/>
        <v>0.3063007436241747</v>
      </c>
      <c r="F198" s="35">
        <f t="shared" si="8"/>
        <v>5.919963196623803E-2</v>
      </c>
    </row>
    <row r="199" spans="1:6" x14ac:dyDescent="0.35">
      <c r="A199" s="44" t="s">
        <v>75</v>
      </c>
      <c r="B199" s="34">
        <f t="shared" si="9"/>
        <v>1522.5217757739911</v>
      </c>
      <c r="C199" s="34">
        <f t="shared" ref="C199:D199" si="71">C67+C133</f>
        <v>1164.1666666666667</v>
      </c>
      <c r="D199" s="34">
        <f t="shared" si="71"/>
        <v>358.35510910732421</v>
      </c>
      <c r="E199" s="35">
        <f t="shared" si="7"/>
        <v>0.23536944745841179</v>
      </c>
      <c r="F199" s="35">
        <f t="shared" si="8"/>
        <v>1.6280884336091874E-3</v>
      </c>
    </row>
    <row r="200" spans="1:6" x14ac:dyDescent="0.35">
      <c r="A200" s="44" t="s">
        <v>8</v>
      </c>
      <c r="B200" s="34">
        <f t="shared" si="9"/>
        <v>871949.38954068883</v>
      </c>
      <c r="C200" s="34">
        <f t="shared" ref="C200:D200" si="72">C68+C134</f>
        <v>651841.5</v>
      </c>
      <c r="D200" s="34">
        <f t="shared" si="72"/>
        <v>220107.88954068889</v>
      </c>
      <c r="E200" s="35">
        <f t="shared" si="7"/>
        <v>0.25243195554805503</v>
      </c>
      <c r="F200" s="35">
        <f t="shared" si="8"/>
        <v>1</v>
      </c>
    </row>
  </sheetData>
  <mergeCells count="3">
    <mergeCell ref="A3:F3"/>
    <mergeCell ref="A69:F69"/>
    <mergeCell ref="A135:F1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
  <sheetViews>
    <sheetView showGridLines="0" workbookViewId="0">
      <pane ySplit="2" topLeftCell="A3" activePane="bottomLeft" state="frozen"/>
      <selection activeCell="A28" sqref="A28"/>
      <selection pane="bottomLeft" activeCell="A5" sqref="A5"/>
    </sheetView>
  </sheetViews>
  <sheetFormatPr defaultColWidth="9.1796875" defaultRowHeight="16" x14ac:dyDescent="0.35"/>
  <cols>
    <col min="1" max="1" width="43.54296875" style="4" customWidth="1"/>
    <col min="2" max="2" width="34.54296875" style="6" customWidth="1"/>
    <col min="3" max="3" width="34.54296875" style="49" customWidth="1"/>
    <col min="4" max="4" width="28.26953125" style="4" customWidth="1"/>
    <col min="5" max="16384" width="9.1796875" style="4"/>
  </cols>
  <sheetData>
    <row r="1" spans="1:3" x14ac:dyDescent="0.35">
      <c r="A1" s="39" t="s">
        <v>111</v>
      </c>
      <c r="B1" s="40"/>
      <c r="C1" s="29"/>
    </row>
    <row r="2" spans="1:3" x14ac:dyDescent="0.35">
      <c r="A2" s="50" t="s">
        <v>1</v>
      </c>
      <c r="B2" s="31" t="s">
        <v>110</v>
      </c>
      <c r="C2" s="32" t="s">
        <v>20</v>
      </c>
    </row>
    <row r="3" spans="1:3" x14ac:dyDescent="0.35">
      <c r="A3" s="45" t="s">
        <v>7</v>
      </c>
      <c r="B3" s="46"/>
      <c r="C3" s="47"/>
    </row>
    <row r="4" spans="1:3" x14ac:dyDescent="0.35">
      <c r="A4" s="44" t="s">
        <v>2</v>
      </c>
      <c r="B4" s="34">
        <f>'[4]RaceEth Adults'!$C$9</f>
        <v>46719</v>
      </c>
      <c r="C4" s="35">
        <f>B4/$B$7</f>
        <v>0.55333285957930645</v>
      </c>
    </row>
    <row r="5" spans="1:3" x14ac:dyDescent="0.35">
      <c r="A5" s="44" t="s">
        <v>3</v>
      </c>
      <c r="B5" s="34">
        <f>'[4]RaceEth Adults'!$C$10</f>
        <v>26012</v>
      </c>
      <c r="C5" s="35">
        <f>B5/$B$7</f>
        <v>0.30808224369907145</v>
      </c>
    </row>
    <row r="6" spans="1:3" x14ac:dyDescent="0.35">
      <c r="A6" s="44" t="s">
        <v>4</v>
      </c>
      <c r="B6" s="36">
        <f>'[4]RaceEth Adults'!$C$11</f>
        <v>11701</v>
      </c>
      <c r="C6" s="35">
        <f>B6/$B$7</f>
        <v>0.13858489672162214</v>
      </c>
    </row>
    <row r="7" spans="1:3" x14ac:dyDescent="0.35">
      <c r="A7" s="44" t="s">
        <v>8</v>
      </c>
      <c r="B7" s="34">
        <f>'State of Colorado'!D3</f>
        <v>84432</v>
      </c>
      <c r="C7" s="35">
        <f>B7/$B$7</f>
        <v>1</v>
      </c>
    </row>
    <row r="8" spans="1:3" x14ac:dyDescent="0.35">
      <c r="A8" s="45" t="s">
        <v>0</v>
      </c>
      <c r="B8" s="46"/>
      <c r="C8" s="47"/>
    </row>
    <row r="9" spans="1:3" x14ac:dyDescent="0.35">
      <c r="A9" s="44" t="s">
        <v>2</v>
      </c>
      <c r="B9" s="36">
        <f>'[4]RaceEth Adults'!$C$22*(1-(16359/112168))</f>
        <v>80429.06228157763</v>
      </c>
      <c r="C9" s="51">
        <f>B9/$B$12</f>
        <v>0.59280291106886118</v>
      </c>
    </row>
    <row r="10" spans="1:3" x14ac:dyDescent="0.35">
      <c r="A10" s="44" t="s">
        <v>3</v>
      </c>
      <c r="B10" s="36">
        <f>'[4]RaceEth Adults'!$C$23*(1-(16359/112168))</f>
        <v>40223.072703444835</v>
      </c>
      <c r="C10" s="51">
        <f>B10/$B$12</f>
        <v>0.29646441117588568</v>
      </c>
    </row>
    <row r="11" spans="1:3" x14ac:dyDescent="0.35">
      <c r="A11" s="44" t="s">
        <v>4</v>
      </c>
      <c r="B11" s="36">
        <f>B12-SUM(B9:B10)</f>
        <v>15023.754555666426</v>
      </c>
      <c r="C11" s="35">
        <f>B11/$B$12</f>
        <v>0.11073267775525317</v>
      </c>
    </row>
    <row r="12" spans="1:3" x14ac:dyDescent="0.35">
      <c r="A12" s="44" t="s">
        <v>8</v>
      </c>
      <c r="B12" s="34">
        <f>'State of Colorado'!D4</f>
        <v>135675.88954068889</v>
      </c>
      <c r="C12" s="35">
        <f>B12/$B$12</f>
        <v>1</v>
      </c>
    </row>
    <row r="13" spans="1:3" x14ac:dyDescent="0.35">
      <c r="A13" s="45" t="s">
        <v>11</v>
      </c>
      <c r="B13" s="46"/>
      <c r="C13" s="47"/>
    </row>
    <row r="14" spans="1:3" x14ac:dyDescent="0.35">
      <c r="A14" s="44" t="s">
        <v>2</v>
      </c>
      <c r="B14" s="34">
        <f>B4+B9</f>
        <v>127148.06228157763</v>
      </c>
      <c r="C14" s="35">
        <f>B14/$B$17</f>
        <v>0.57766244793362209</v>
      </c>
    </row>
    <row r="15" spans="1:3" x14ac:dyDescent="0.35">
      <c r="A15" s="44" t="s">
        <v>3</v>
      </c>
      <c r="B15" s="34">
        <f>B5+B10</f>
        <v>66235.072703444835</v>
      </c>
      <c r="C15" s="35">
        <f>B15/$B$17</f>
        <v>0.3009209385527305</v>
      </c>
    </row>
    <row r="16" spans="1:3" x14ac:dyDescent="0.35">
      <c r="A16" s="44" t="s">
        <v>4</v>
      </c>
      <c r="B16" s="34">
        <f>B6+B11</f>
        <v>26724.754555666426</v>
      </c>
      <c r="C16" s="35">
        <f>B16/$B$17</f>
        <v>0.12141661351364745</v>
      </c>
    </row>
    <row r="17" spans="1:3" x14ac:dyDescent="0.35">
      <c r="A17" s="44" t="s">
        <v>8</v>
      </c>
      <c r="B17" s="34">
        <f>B7+B12</f>
        <v>220107.88954068889</v>
      </c>
      <c r="C17" s="35">
        <f>B17/$B$17</f>
        <v>1</v>
      </c>
    </row>
    <row r="18" spans="1:3" x14ac:dyDescent="0.35">
      <c r="A18" s="52"/>
    </row>
    <row r="20" spans="1:3" x14ac:dyDescent="0.35">
      <c r="A20" s="52"/>
    </row>
    <row r="21" spans="1:3" x14ac:dyDescent="0.35">
      <c r="A21" s="52"/>
    </row>
    <row r="22" spans="1:3" x14ac:dyDescent="0.35">
      <c r="A22" s="52"/>
    </row>
    <row r="23" spans="1:3" x14ac:dyDescent="0.35">
      <c r="A23" s="52"/>
    </row>
    <row r="24" spans="1:3" x14ac:dyDescent="0.35">
      <c r="A24" s="52"/>
    </row>
    <row r="25" spans="1:3" x14ac:dyDescent="0.35">
      <c r="A25" s="52"/>
    </row>
  </sheetData>
  <mergeCells count="3">
    <mergeCell ref="A3:C3"/>
    <mergeCell ref="A8:C8"/>
    <mergeCell ref="A13:C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3"/>
  <sheetViews>
    <sheetView showGridLines="0" workbookViewId="0">
      <pane ySplit="2" topLeftCell="A3" activePane="bottomLeft" state="frozen"/>
      <selection activeCell="A28" sqref="A28"/>
      <selection pane="bottomLeft" activeCell="B6" sqref="B6"/>
    </sheetView>
  </sheetViews>
  <sheetFormatPr defaultColWidth="9.1796875" defaultRowHeight="16" x14ac:dyDescent="0.35"/>
  <cols>
    <col min="1" max="1" width="43.54296875" style="4" customWidth="1"/>
    <col min="2" max="2" width="34.54296875" style="6" customWidth="1"/>
    <col min="3" max="3" width="34.54296875" style="49" customWidth="1"/>
    <col min="4" max="4" width="28.26953125" style="4" customWidth="1"/>
    <col min="5" max="16384" width="9.1796875" style="4"/>
  </cols>
  <sheetData>
    <row r="1" spans="1:3" x14ac:dyDescent="0.35">
      <c r="A1" s="39" t="s">
        <v>112</v>
      </c>
      <c r="B1" s="40"/>
      <c r="C1" s="29"/>
    </row>
    <row r="2" spans="1:3" x14ac:dyDescent="0.35">
      <c r="A2" s="50" t="s">
        <v>17</v>
      </c>
      <c r="B2" s="31" t="s">
        <v>110</v>
      </c>
      <c r="C2" s="32" t="s">
        <v>20</v>
      </c>
    </row>
    <row r="3" spans="1:3" x14ac:dyDescent="0.35">
      <c r="A3" s="42" t="s">
        <v>7</v>
      </c>
      <c r="B3" s="42"/>
      <c r="C3" s="42"/>
    </row>
    <row r="4" spans="1:3" x14ac:dyDescent="0.35">
      <c r="A4" s="44" t="s">
        <v>18</v>
      </c>
      <c r="B4" s="34">
        <f>'[4]Age Adults'!$C$9</f>
        <v>28393</v>
      </c>
      <c r="C4" s="35">
        <f>B4/$B$9</f>
        <v>0.33628245215084329</v>
      </c>
    </row>
    <row r="5" spans="1:3" x14ac:dyDescent="0.35">
      <c r="A5" s="44" t="s">
        <v>13</v>
      </c>
      <c r="B5" s="34">
        <f>'[4]Age Adults'!$C$10</f>
        <v>21265</v>
      </c>
      <c r="C5" s="35">
        <f t="shared" ref="C5:C9" si="0">B5/$B$9</f>
        <v>0.25185948455561874</v>
      </c>
    </row>
    <row r="6" spans="1:3" x14ac:dyDescent="0.35">
      <c r="A6" s="44" t="s">
        <v>14</v>
      </c>
      <c r="B6" s="34">
        <f>'[4]Age Adults'!$C$11</f>
        <v>17603</v>
      </c>
      <c r="C6" s="35">
        <f t="shared" si="0"/>
        <v>0.20848730339207883</v>
      </c>
    </row>
    <row r="7" spans="1:3" x14ac:dyDescent="0.35">
      <c r="A7" s="44" t="s">
        <v>15</v>
      </c>
      <c r="B7" s="34">
        <f>'[4]Age Adults'!$C$12</f>
        <v>8044</v>
      </c>
      <c r="C7" s="35">
        <f t="shared" si="0"/>
        <v>9.5271934811445899E-2</v>
      </c>
    </row>
    <row r="8" spans="1:3" x14ac:dyDescent="0.35">
      <c r="A8" s="44" t="s">
        <v>16</v>
      </c>
      <c r="B8" s="34">
        <f>'[4]Age Adults'!$C$13</f>
        <v>9127</v>
      </c>
      <c r="C8" s="35">
        <f t="shared" si="0"/>
        <v>0.10809882509001327</v>
      </c>
    </row>
    <row r="9" spans="1:3" x14ac:dyDescent="0.35">
      <c r="A9" s="44" t="s">
        <v>8</v>
      </c>
      <c r="B9" s="53">
        <f>'State of Colorado'!D3</f>
        <v>84432</v>
      </c>
      <c r="C9" s="35">
        <f t="shared" si="0"/>
        <v>1</v>
      </c>
    </row>
    <row r="10" spans="1:3" x14ac:dyDescent="0.35">
      <c r="A10" s="42" t="s">
        <v>0</v>
      </c>
      <c r="B10" s="42"/>
      <c r="C10" s="42"/>
    </row>
    <row r="11" spans="1:3" x14ac:dyDescent="0.35">
      <c r="A11" s="44" t="s">
        <v>18</v>
      </c>
      <c r="B11" s="36">
        <f>'[4]Age Adults'!$C$24*(1-(16359/112168))</f>
        <v>23254.404331003494</v>
      </c>
      <c r="C11" s="51">
        <f t="shared" ref="C11:C16" si="1">B11/$B$16</f>
        <v>0.1713967338613214</v>
      </c>
    </row>
    <row r="12" spans="1:3" x14ac:dyDescent="0.35">
      <c r="A12" s="44" t="s">
        <v>13</v>
      </c>
      <c r="B12" s="36">
        <f>'[4]Age Adults'!$C$25*(1-(16359/112168))</f>
        <v>42888.894408387423</v>
      </c>
      <c r="C12" s="51">
        <f t="shared" si="1"/>
        <v>0.31611286687400081</v>
      </c>
    </row>
    <row r="13" spans="1:3" x14ac:dyDescent="0.35">
      <c r="A13" s="44" t="s">
        <v>14</v>
      </c>
      <c r="B13" s="36">
        <f>'[4]Age Adults'!$C$26*(1-(16359/112168))</f>
        <v>27294.563467299053</v>
      </c>
      <c r="C13" s="51">
        <f t="shared" si="1"/>
        <v>0.201174752269551</v>
      </c>
    </row>
    <row r="14" spans="1:3" x14ac:dyDescent="0.35">
      <c r="A14" s="44" t="s">
        <v>15</v>
      </c>
      <c r="B14" s="36">
        <f>'[4]Age Adults'!$C$27*(1-(16359/112168))</f>
        <v>21767.318272591114</v>
      </c>
      <c r="C14" s="51">
        <f t="shared" si="1"/>
        <v>0.16043615668400055</v>
      </c>
    </row>
    <row r="15" spans="1:3" x14ac:dyDescent="0.35">
      <c r="A15" s="44" t="s">
        <v>16</v>
      </c>
      <c r="B15" s="36">
        <f>'[4]Age Adults'!$C$28*(1-(16359/112168))</f>
        <v>20470.709061407888</v>
      </c>
      <c r="C15" s="51">
        <f>B15/$B$16</f>
        <v>0.15087949031112685</v>
      </c>
    </row>
    <row r="16" spans="1:3" x14ac:dyDescent="0.35">
      <c r="A16" s="44" t="s">
        <v>8</v>
      </c>
      <c r="B16" s="53">
        <f>'State of Colorado'!D4</f>
        <v>135675.88954068889</v>
      </c>
      <c r="C16" s="35">
        <f t="shared" si="1"/>
        <v>1</v>
      </c>
    </row>
    <row r="17" spans="1:3" x14ac:dyDescent="0.35">
      <c r="A17" s="42" t="s">
        <v>11</v>
      </c>
      <c r="B17" s="42"/>
      <c r="C17" s="42"/>
    </row>
    <row r="18" spans="1:3" x14ac:dyDescent="0.35">
      <c r="A18" s="44" t="s">
        <v>18</v>
      </c>
      <c r="B18" s="34">
        <f>B4+B11</f>
        <v>51647.40433100349</v>
      </c>
      <c r="C18" s="35">
        <f t="shared" ref="C18:C23" si="2">B18/$B$23</f>
        <v>0.2346458568058552</v>
      </c>
    </row>
    <row r="19" spans="1:3" x14ac:dyDescent="0.35">
      <c r="A19" s="44" t="s">
        <v>13</v>
      </c>
      <c r="B19" s="34">
        <f>B5+B12</f>
        <v>64153.894408387423</v>
      </c>
      <c r="C19" s="35">
        <f t="shared" si="2"/>
        <v>0.29146567413944513</v>
      </c>
    </row>
    <row r="20" spans="1:3" x14ac:dyDescent="0.35">
      <c r="A20" s="44" t="s">
        <v>14</v>
      </c>
      <c r="B20" s="34">
        <f>B6+B13</f>
        <v>44897.563467299056</v>
      </c>
      <c r="C20" s="35">
        <f t="shared" si="2"/>
        <v>0.20397980081944919</v>
      </c>
    </row>
    <row r="21" spans="1:3" x14ac:dyDescent="0.35">
      <c r="A21" s="44" t="s">
        <v>15</v>
      </c>
      <c r="B21" s="34">
        <f>B7+B14</f>
        <v>29811.318272591114</v>
      </c>
      <c r="C21" s="35">
        <f t="shared" si="2"/>
        <v>0.13543957163371112</v>
      </c>
    </row>
    <row r="22" spans="1:3" x14ac:dyDescent="0.35">
      <c r="A22" s="44" t="s">
        <v>16</v>
      </c>
      <c r="B22" s="34">
        <f>B8+B15</f>
        <v>29597.709061407888</v>
      </c>
      <c r="C22" s="35">
        <f t="shared" si="2"/>
        <v>0.1344690966015395</v>
      </c>
    </row>
    <row r="23" spans="1:3" x14ac:dyDescent="0.35">
      <c r="A23" s="44" t="s">
        <v>8</v>
      </c>
      <c r="B23" s="34">
        <f>SUM(B18:B22)</f>
        <v>220107.88954068895</v>
      </c>
      <c r="C23" s="35">
        <f t="shared" si="2"/>
        <v>1</v>
      </c>
    </row>
  </sheetData>
  <mergeCells count="3">
    <mergeCell ref="A3:C3"/>
    <mergeCell ref="A10:C10"/>
    <mergeCell ref="A17:C17"/>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State of Colorado</vt:lpstr>
      <vt:lpstr>RAE</vt:lpstr>
      <vt:lpstr>County</vt:lpstr>
      <vt:lpstr>Race | Ethnicity</vt:lpstr>
      <vt:lpst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2021-02-26T23:31:51Z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b2962b62127f4860b38ace470391a1ac</vt:lpwstr>
  </property>
</Properties>
</file>